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8800" windowHeight="12300" tabRatio="585" firstSheet="28" activeTab="28"/>
  </bookViews>
  <sheets>
    <sheet name="1" sheetId="304" r:id="rId1"/>
    <sheet name="2" sheetId="303" r:id="rId2"/>
    <sheet name="3" sheetId="305" r:id="rId3"/>
    <sheet name="4" sheetId="306" r:id="rId4"/>
    <sheet name="7" sheetId="307" r:id="rId5"/>
    <sheet name="8" sheetId="308" r:id="rId6"/>
    <sheet name="9" sheetId="309" r:id="rId7"/>
    <sheet name="10" sheetId="310" r:id="rId8"/>
    <sheet name="11" sheetId="311" r:id="rId9"/>
    <sheet name="14" sheetId="312" r:id="rId10"/>
    <sheet name="15" sheetId="313" r:id="rId11"/>
    <sheet name="16" sheetId="314" r:id="rId12"/>
    <sheet name="17" sheetId="315" r:id="rId13"/>
    <sheet name="18" sheetId="316" r:id="rId14"/>
    <sheet name="21" sheetId="318" r:id="rId15"/>
    <sheet name="22" sheetId="319" r:id="rId16"/>
    <sheet name="23" sheetId="321" r:id="rId17"/>
    <sheet name="24" sheetId="322" r:id="rId18"/>
    <sheet name="25" sheetId="323" r:id="rId19"/>
    <sheet name="26" sheetId="324" r:id="rId20"/>
    <sheet name="28" sheetId="325" r:id="rId21"/>
    <sheet name="29" sheetId="326" r:id="rId22"/>
    <sheet name="11я" sheetId="327" r:id="rId23"/>
    <sheet name="12я" sheetId="328" r:id="rId24"/>
    <sheet name="13я" sheetId="329" r:id="rId25"/>
    <sheet name="14я" sheetId="330" r:id="rId26"/>
    <sheet name="15я" sheetId="331" r:id="rId27"/>
    <sheet name="18я" sheetId="332" r:id="rId28"/>
    <sheet name="7-9" sheetId="340" r:id="rId29"/>
  </sheets>
  <calcPr calcId="162913"/>
</workbook>
</file>

<file path=xl/calcChain.xml><?xml version="1.0" encoding="utf-8"?>
<calcChain xmlns="http://schemas.openxmlformats.org/spreadsheetml/2006/main">
  <c r="E6" i="340" l="1"/>
  <c r="F6" i="340"/>
  <c r="G6" i="340"/>
  <c r="H6" i="340"/>
  <c r="I6" i="340"/>
  <c r="J6" i="340"/>
  <c r="K6" i="340"/>
  <c r="L6" i="340"/>
  <c r="M6" i="340"/>
  <c r="N6" i="340"/>
  <c r="O6" i="340"/>
  <c r="P6" i="340"/>
  <c r="Q6" i="340"/>
  <c r="R6" i="340"/>
  <c r="S6" i="340"/>
  <c r="T6" i="340"/>
  <c r="U6" i="340"/>
  <c r="V6" i="340"/>
  <c r="X8" i="340"/>
  <c r="E10" i="340"/>
  <c r="F10" i="340"/>
  <c r="G10" i="340"/>
  <c r="H10" i="340"/>
  <c r="I10" i="340"/>
  <c r="J10" i="340"/>
  <c r="K10" i="340"/>
  <c r="L10" i="340"/>
  <c r="M10" i="340"/>
  <c r="N10" i="340"/>
  <c r="O10" i="340"/>
  <c r="P10" i="340"/>
  <c r="Q10" i="340"/>
  <c r="R10" i="340"/>
  <c r="S10" i="340"/>
  <c r="T10" i="340"/>
  <c r="U10" i="340"/>
  <c r="V10" i="340"/>
  <c r="X12" i="340"/>
  <c r="X13" i="340"/>
  <c r="X16" i="340"/>
  <c r="X14" i="340"/>
  <c r="E16" i="340"/>
  <c r="E24" i="340"/>
  <c r="E26" i="340"/>
  <c r="F16" i="340"/>
  <c r="F17" i="340"/>
  <c r="G16" i="340"/>
  <c r="H16" i="340"/>
  <c r="I16" i="340"/>
  <c r="I17" i="340"/>
  <c r="J16" i="340"/>
  <c r="K16" i="340"/>
  <c r="L16" i="340"/>
  <c r="L17" i="340"/>
  <c r="M16" i="340"/>
  <c r="N16" i="340"/>
  <c r="O16" i="340"/>
  <c r="O17" i="340"/>
  <c r="P16" i="340"/>
  <c r="Q16" i="340"/>
  <c r="Q24" i="340"/>
  <c r="Q26" i="340"/>
  <c r="R16" i="340"/>
  <c r="R17" i="340"/>
  <c r="S16" i="340"/>
  <c r="T16" i="340"/>
  <c r="U16" i="340"/>
  <c r="U17" i="340"/>
  <c r="V16" i="340"/>
  <c r="E17" i="340"/>
  <c r="G17" i="340"/>
  <c r="H17" i="340"/>
  <c r="J17" i="340"/>
  <c r="K17" i="340"/>
  <c r="M17" i="340"/>
  <c r="N17" i="340"/>
  <c r="P17" i="340"/>
  <c r="Q17" i="340"/>
  <c r="S17" i="340"/>
  <c r="T17" i="340"/>
  <c r="V17" i="340"/>
  <c r="X19" i="340"/>
  <c r="X20" i="340"/>
  <c r="X22" i="340"/>
  <c r="E22" i="340"/>
  <c r="F22" i="340"/>
  <c r="G22" i="340"/>
  <c r="G24" i="340"/>
  <c r="G26" i="340"/>
  <c r="H22" i="340"/>
  <c r="H24" i="340"/>
  <c r="H26" i="340"/>
  <c r="I22" i="340"/>
  <c r="J22" i="340"/>
  <c r="K22" i="340"/>
  <c r="K24" i="340"/>
  <c r="K26" i="340"/>
  <c r="L22" i="340"/>
  <c r="M22" i="340"/>
  <c r="N22" i="340"/>
  <c r="N24" i="340"/>
  <c r="N26" i="340"/>
  <c r="O22" i="340"/>
  <c r="P22" i="340"/>
  <c r="P24" i="340"/>
  <c r="P26" i="340"/>
  <c r="Q22" i="340"/>
  <c r="R22" i="340"/>
  <c r="S22" i="340"/>
  <c r="S24" i="340"/>
  <c r="S26" i="340"/>
  <c r="T22" i="340"/>
  <c r="T24" i="340"/>
  <c r="T26" i="340"/>
  <c r="U22" i="340"/>
  <c r="V22" i="340"/>
  <c r="J24" i="340"/>
  <c r="J26" i="340"/>
  <c r="M24" i="340"/>
  <c r="M26" i="340"/>
  <c r="V24" i="340"/>
  <c r="V26" i="340"/>
  <c r="E6" i="332"/>
  <c r="F6" i="332"/>
  <c r="G6" i="332"/>
  <c r="H6" i="332"/>
  <c r="I6" i="332"/>
  <c r="J6" i="332"/>
  <c r="K6" i="332"/>
  <c r="L6" i="332"/>
  <c r="M6" i="332"/>
  <c r="N6" i="332"/>
  <c r="O6" i="332"/>
  <c r="P6" i="332"/>
  <c r="Q6" i="332"/>
  <c r="R6" i="332"/>
  <c r="S6" i="332"/>
  <c r="T6" i="332"/>
  <c r="U6" i="332"/>
  <c r="V6" i="332"/>
  <c r="W6" i="332"/>
  <c r="Y8" i="332"/>
  <c r="E10" i="332"/>
  <c r="F10" i="332"/>
  <c r="G10" i="332"/>
  <c r="H10" i="332"/>
  <c r="I10" i="332"/>
  <c r="J10" i="332"/>
  <c r="K10" i="332"/>
  <c r="L10" i="332"/>
  <c r="M10" i="332"/>
  <c r="N10" i="332"/>
  <c r="O10" i="332"/>
  <c r="P10" i="332"/>
  <c r="Q10" i="332"/>
  <c r="R10" i="332"/>
  <c r="S10" i="332"/>
  <c r="T10" i="332"/>
  <c r="U10" i="332"/>
  <c r="V10" i="332"/>
  <c r="W10" i="332"/>
  <c r="Y12" i="332"/>
  <c r="Y16" i="332"/>
  <c r="Y13" i="332"/>
  <c r="Y14" i="332"/>
  <c r="E16" i="332"/>
  <c r="F16" i="332"/>
  <c r="F17" i="332"/>
  <c r="G16" i="332"/>
  <c r="H16" i="332"/>
  <c r="I16" i="332"/>
  <c r="J16" i="332"/>
  <c r="K16" i="332"/>
  <c r="L16" i="332"/>
  <c r="M16" i="332"/>
  <c r="N16" i="332"/>
  <c r="N25" i="332"/>
  <c r="N27" i="332"/>
  <c r="O16" i="332"/>
  <c r="P16" i="332"/>
  <c r="P25" i="332"/>
  <c r="P27" i="332"/>
  <c r="Q16" i="332"/>
  <c r="Q25" i="332"/>
  <c r="Q27" i="332"/>
  <c r="R16" i="332"/>
  <c r="S16" i="332"/>
  <c r="T16" i="332"/>
  <c r="T25" i="332"/>
  <c r="T27" i="332"/>
  <c r="U16" i="332"/>
  <c r="V16" i="332"/>
  <c r="W16" i="332"/>
  <c r="W25" i="332"/>
  <c r="W27" i="332"/>
  <c r="G17" i="332"/>
  <c r="I17" i="332"/>
  <c r="J17" i="332"/>
  <c r="L17" i="332"/>
  <c r="M17" i="332"/>
  <c r="O17" i="332"/>
  <c r="P17" i="332"/>
  <c r="R17" i="332"/>
  <c r="S17" i="332"/>
  <c r="U17" i="332"/>
  <c r="V17" i="332"/>
  <c r="Y19" i="332"/>
  <c r="Y20" i="332"/>
  <c r="Y22" i="332"/>
  <c r="E22" i="332"/>
  <c r="F22" i="332"/>
  <c r="G22" i="332"/>
  <c r="G23" i="332"/>
  <c r="H22" i="332"/>
  <c r="H25" i="332"/>
  <c r="H27" i="332"/>
  <c r="I22" i="332"/>
  <c r="J22" i="332"/>
  <c r="J25" i="332"/>
  <c r="J27" i="332"/>
  <c r="K22" i="332"/>
  <c r="K23" i="332"/>
  <c r="L22" i="332"/>
  <c r="M22" i="332"/>
  <c r="N22" i="332"/>
  <c r="N23" i="332"/>
  <c r="O22" i="332"/>
  <c r="P22" i="332"/>
  <c r="Q22" i="332"/>
  <c r="R22" i="332"/>
  <c r="S22" i="332"/>
  <c r="S23" i="332"/>
  <c r="T22" i="332"/>
  <c r="U22" i="332"/>
  <c r="V22" i="332"/>
  <c r="W22" i="332"/>
  <c r="F23" i="332"/>
  <c r="J23" i="332"/>
  <c r="L23" i="332"/>
  <c r="M23" i="332"/>
  <c r="P23" i="332"/>
  <c r="Q23" i="332"/>
  <c r="T23" i="332"/>
  <c r="U23" i="332"/>
  <c r="V23" i="332"/>
  <c r="W23" i="332"/>
  <c r="F25" i="332"/>
  <c r="F27" i="332"/>
  <c r="L25" i="332"/>
  <c r="L27" i="332"/>
  <c r="M25" i="332"/>
  <c r="M27" i="332"/>
  <c r="U25" i="332"/>
  <c r="U27" i="332"/>
  <c r="V25" i="332"/>
  <c r="V27" i="332"/>
  <c r="E33" i="332"/>
  <c r="Y33" i="332"/>
  <c r="Z33" i="332"/>
  <c r="Y4" i="332"/>
  <c r="F33" i="332"/>
  <c r="G33" i="332"/>
  <c r="H33" i="332"/>
  <c r="I33" i="332"/>
  <c r="J33" i="332"/>
  <c r="K33" i="332"/>
  <c r="L33" i="332"/>
  <c r="M33" i="332"/>
  <c r="N33" i="332"/>
  <c r="O33" i="332"/>
  <c r="P33" i="332"/>
  <c r="Q33" i="332"/>
  <c r="R33" i="332"/>
  <c r="S33" i="332"/>
  <c r="T33" i="332"/>
  <c r="U33" i="332"/>
  <c r="V33" i="332"/>
  <c r="W33" i="332"/>
  <c r="E6" i="331"/>
  <c r="B6" i="331"/>
  <c r="F6" i="331"/>
  <c r="G6" i="331"/>
  <c r="H6" i="331"/>
  <c r="I6" i="331"/>
  <c r="J6" i="331"/>
  <c r="K6" i="331"/>
  <c r="L6" i="331"/>
  <c r="M6" i="331"/>
  <c r="N6" i="331"/>
  <c r="O6" i="331"/>
  <c r="P6" i="331"/>
  <c r="Q6" i="331"/>
  <c r="R6" i="331"/>
  <c r="S6" i="331"/>
  <c r="T6" i="331"/>
  <c r="U6" i="331"/>
  <c r="W8" i="331"/>
  <c r="E10" i="331"/>
  <c r="F10" i="331"/>
  <c r="G10" i="331"/>
  <c r="H10" i="331"/>
  <c r="I10" i="331"/>
  <c r="J10" i="331"/>
  <c r="K10" i="331"/>
  <c r="L10" i="331"/>
  <c r="M10" i="331"/>
  <c r="N10" i="331"/>
  <c r="O10" i="331"/>
  <c r="P10" i="331"/>
  <c r="Q10" i="331"/>
  <c r="R10" i="331"/>
  <c r="S10" i="331"/>
  <c r="T10" i="331"/>
  <c r="U10" i="331"/>
  <c r="W12" i="331"/>
  <c r="W13" i="331"/>
  <c r="W14" i="331"/>
  <c r="E16" i="331"/>
  <c r="E17" i="331"/>
  <c r="F16" i="331"/>
  <c r="F17" i="331"/>
  <c r="G16" i="331"/>
  <c r="G17" i="331"/>
  <c r="H16" i="331"/>
  <c r="H17" i="331"/>
  <c r="I16" i="331"/>
  <c r="J16" i="331"/>
  <c r="J17" i="331"/>
  <c r="K16" i="331"/>
  <c r="K17" i="331"/>
  <c r="L16" i="331"/>
  <c r="L25" i="331"/>
  <c r="L27" i="331"/>
  <c r="M16" i="331"/>
  <c r="M17" i="331"/>
  <c r="N16" i="331"/>
  <c r="N25" i="331"/>
  <c r="N27" i="331"/>
  <c r="N17" i="331"/>
  <c r="O16" i="331"/>
  <c r="P16" i="331"/>
  <c r="P17" i="331"/>
  <c r="Q16" i="331"/>
  <c r="R16" i="331"/>
  <c r="R17" i="331"/>
  <c r="S16" i="331"/>
  <c r="S17" i="331"/>
  <c r="T16" i="331"/>
  <c r="T17" i="331"/>
  <c r="U16" i="331"/>
  <c r="U17" i="331"/>
  <c r="W16" i="331"/>
  <c r="L17" i="331"/>
  <c r="O17" i="331"/>
  <c r="W19" i="331"/>
  <c r="W22" i="331"/>
  <c r="W20" i="331"/>
  <c r="E22" i="331"/>
  <c r="E23" i="331"/>
  <c r="F22" i="331"/>
  <c r="F23" i="331"/>
  <c r="G22" i="331"/>
  <c r="H22" i="331"/>
  <c r="I22" i="331"/>
  <c r="I23" i="331"/>
  <c r="J22" i="331"/>
  <c r="K22" i="331"/>
  <c r="K23" i="331"/>
  <c r="L22" i="331"/>
  <c r="L23" i="331"/>
  <c r="M22" i="331"/>
  <c r="N22" i="331"/>
  <c r="O22" i="331"/>
  <c r="O23" i="331"/>
  <c r="P22" i="331"/>
  <c r="Q22" i="331"/>
  <c r="Q23" i="331"/>
  <c r="R22" i="331"/>
  <c r="R23" i="331"/>
  <c r="S22" i="331"/>
  <c r="T22" i="331"/>
  <c r="U22" i="331"/>
  <c r="U23" i="331"/>
  <c r="G23" i="331"/>
  <c r="H23" i="331"/>
  <c r="J23" i="331"/>
  <c r="M23" i="331"/>
  <c r="N23" i="331"/>
  <c r="P23" i="331"/>
  <c r="S23" i="331"/>
  <c r="T23" i="331"/>
  <c r="E25" i="331"/>
  <c r="H25" i="331"/>
  <c r="K25" i="331"/>
  <c r="K27" i="331"/>
  <c r="O25" i="331"/>
  <c r="T25" i="331"/>
  <c r="U25" i="331"/>
  <c r="U27" i="331"/>
  <c r="E27" i="331"/>
  <c r="H27" i="331"/>
  <c r="O27" i="331"/>
  <c r="T27" i="331"/>
  <c r="E34" i="331"/>
  <c r="F34" i="331"/>
  <c r="G34" i="331"/>
  <c r="H34" i="331"/>
  <c r="I34" i="331"/>
  <c r="J34" i="331"/>
  <c r="K34" i="331"/>
  <c r="L34" i="331"/>
  <c r="M34" i="331"/>
  <c r="N34" i="331"/>
  <c r="O34" i="331"/>
  <c r="P34" i="331"/>
  <c r="Q34" i="331"/>
  <c r="R34" i="331"/>
  <c r="S34" i="331"/>
  <c r="T34" i="331"/>
  <c r="U34" i="331"/>
  <c r="E6" i="330"/>
  <c r="B6" i="330"/>
  <c r="F6" i="330"/>
  <c r="G6" i="330"/>
  <c r="H6" i="330"/>
  <c r="I6" i="330"/>
  <c r="J6" i="330"/>
  <c r="K6" i="330"/>
  <c r="L6" i="330"/>
  <c r="M6" i="330"/>
  <c r="N6" i="330"/>
  <c r="O6" i="330"/>
  <c r="P6" i="330"/>
  <c r="Q6" i="330"/>
  <c r="R6" i="330"/>
  <c r="S6" i="330"/>
  <c r="U8" i="330"/>
  <c r="E10" i="330"/>
  <c r="F10" i="330"/>
  <c r="G10" i="330"/>
  <c r="H10" i="330"/>
  <c r="I10" i="330"/>
  <c r="J10" i="330"/>
  <c r="K10" i="330"/>
  <c r="L10" i="330"/>
  <c r="M10" i="330"/>
  <c r="N10" i="330"/>
  <c r="O10" i="330"/>
  <c r="P10" i="330"/>
  <c r="Q10" i="330"/>
  <c r="R10" i="330"/>
  <c r="S10" i="330"/>
  <c r="U12" i="330"/>
  <c r="U16" i="330"/>
  <c r="U13" i="330"/>
  <c r="U14" i="330"/>
  <c r="E16" i="330"/>
  <c r="E17" i="330"/>
  <c r="F16" i="330"/>
  <c r="G16" i="330"/>
  <c r="G17" i="330"/>
  <c r="H16" i="330"/>
  <c r="I16" i="330"/>
  <c r="J16" i="330"/>
  <c r="K16" i="330"/>
  <c r="L16" i="330"/>
  <c r="L17" i="330"/>
  <c r="M16" i="330"/>
  <c r="M17" i="330"/>
  <c r="N16" i="330"/>
  <c r="N17" i="330"/>
  <c r="O16" i="330"/>
  <c r="P16" i="330"/>
  <c r="P17" i="330"/>
  <c r="Q16" i="330"/>
  <c r="R16" i="330"/>
  <c r="S16" i="330"/>
  <c r="S25" i="330"/>
  <c r="S27" i="330"/>
  <c r="S17" i="330"/>
  <c r="F17" i="330"/>
  <c r="I17" i="330"/>
  <c r="K17" i="330"/>
  <c r="O17" i="330"/>
  <c r="R17" i="330"/>
  <c r="U19" i="330"/>
  <c r="U22" i="330"/>
  <c r="U20" i="330"/>
  <c r="E22" i="330"/>
  <c r="E25" i="330"/>
  <c r="E27" i="330"/>
  <c r="F22" i="330"/>
  <c r="G22" i="330"/>
  <c r="G25" i="330"/>
  <c r="G27" i="330"/>
  <c r="H22" i="330"/>
  <c r="H23" i="330"/>
  <c r="I22" i="330"/>
  <c r="J22" i="330"/>
  <c r="K22" i="330"/>
  <c r="L22" i="330"/>
  <c r="M22" i="330"/>
  <c r="M23" i="330"/>
  <c r="N22" i="330"/>
  <c r="N23" i="330"/>
  <c r="O22" i="330"/>
  <c r="P22" i="330"/>
  <c r="P25" i="330"/>
  <c r="P27" i="330"/>
  <c r="Q22" i="330"/>
  <c r="Q23" i="330"/>
  <c r="R22" i="330"/>
  <c r="S22" i="330"/>
  <c r="E23" i="330"/>
  <c r="G23" i="330"/>
  <c r="J23" i="330"/>
  <c r="P23" i="330"/>
  <c r="S23" i="330"/>
  <c r="M25" i="330"/>
  <c r="M27" i="330"/>
  <c r="N25" i="330"/>
  <c r="N27" i="330"/>
  <c r="E33" i="330"/>
  <c r="F33" i="330"/>
  <c r="G33" i="330"/>
  <c r="H33" i="330"/>
  <c r="I33" i="330"/>
  <c r="J33" i="330"/>
  <c r="K33" i="330"/>
  <c r="L33" i="330"/>
  <c r="M33" i="330"/>
  <c r="N33" i="330"/>
  <c r="O33" i="330"/>
  <c r="P33" i="330"/>
  <c r="Q33" i="330"/>
  <c r="R33" i="330"/>
  <c r="S33" i="330"/>
  <c r="E6" i="329"/>
  <c r="F6" i="329"/>
  <c r="G6" i="329"/>
  <c r="H6" i="329"/>
  <c r="I6" i="329"/>
  <c r="J6" i="329"/>
  <c r="K6" i="329"/>
  <c r="L6" i="329"/>
  <c r="M6" i="329"/>
  <c r="N6" i="329"/>
  <c r="O6" i="329"/>
  <c r="P6" i="329"/>
  <c r="Q6" i="329"/>
  <c r="R6" i="329"/>
  <c r="S6" i="329"/>
  <c r="T6" i="329"/>
  <c r="U6" i="329"/>
  <c r="V6" i="329"/>
  <c r="X8" i="329"/>
  <c r="E10" i="329"/>
  <c r="F10" i="329"/>
  <c r="G10" i="329"/>
  <c r="H10" i="329"/>
  <c r="I10" i="329"/>
  <c r="J10" i="329"/>
  <c r="K10" i="329"/>
  <c r="L10" i="329"/>
  <c r="M10" i="329"/>
  <c r="N10" i="329"/>
  <c r="O10" i="329"/>
  <c r="P10" i="329"/>
  <c r="Q10" i="329"/>
  <c r="R10" i="329"/>
  <c r="S10" i="329"/>
  <c r="T10" i="329"/>
  <c r="U10" i="329"/>
  <c r="V10" i="329"/>
  <c r="X12" i="329"/>
  <c r="X13" i="329"/>
  <c r="X14" i="329"/>
  <c r="E16" i="329"/>
  <c r="F16" i="329"/>
  <c r="F17" i="329"/>
  <c r="G16" i="329"/>
  <c r="H16" i="329"/>
  <c r="I16" i="329"/>
  <c r="I17" i="329"/>
  <c r="J16" i="329"/>
  <c r="K16" i="329"/>
  <c r="L16" i="329"/>
  <c r="L17" i="329"/>
  <c r="M16" i="329"/>
  <c r="M17" i="329"/>
  <c r="N16" i="329"/>
  <c r="O16" i="329"/>
  <c r="O17" i="329"/>
  <c r="P16" i="329"/>
  <c r="P25" i="329"/>
  <c r="P27" i="329"/>
  <c r="Q16" i="329"/>
  <c r="R16" i="329"/>
  <c r="R17" i="329"/>
  <c r="S16" i="329"/>
  <c r="S17" i="329"/>
  <c r="T16" i="329"/>
  <c r="U16" i="329"/>
  <c r="U17" i="329"/>
  <c r="V16" i="329"/>
  <c r="V25" i="329"/>
  <c r="V27" i="329"/>
  <c r="V17" i="329"/>
  <c r="G17" i="329"/>
  <c r="H17" i="329"/>
  <c r="J17" i="329"/>
  <c r="P17" i="329"/>
  <c r="X19" i="329"/>
  <c r="X22" i="329"/>
  <c r="X20" i="329"/>
  <c r="E22" i="329"/>
  <c r="E23" i="329"/>
  <c r="F22" i="329"/>
  <c r="F23" i="329"/>
  <c r="G22" i="329"/>
  <c r="H22" i="329"/>
  <c r="H23" i="329"/>
  <c r="I22" i="329"/>
  <c r="J22" i="329"/>
  <c r="K22" i="329"/>
  <c r="K23" i="329"/>
  <c r="L22" i="329"/>
  <c r="L23" i="329"/>
  <c r="M22" i="329"/>
  <c r="M25" i="329"/>
  <c r="M27" i="329"/>
  <c r="N22" i="329"/>
  <c r="O22" i="329"/>
  <c r="O23" i="329"/>
  <c r="P22" i="329"/>
  <c r="P23" i="329"/>
  <c r="Q22" i="329"/>
  <c r="Q23" i="329"/>
  <c r="R22" i="329"/>
  <c r="R23" i="329"/>
  <c r="S22" i="329"/>
  <c r="T22" i="329"/>
  <c r="U22" i="329"/>
  <c r="U23" i="329"/>
  <c r="V22" i="329"/>
  <c r="V23" i="329"/>
  <c r="G23" i="329"/>
  <c r="I23" i="329"/>
  <c r="J23" i="329"/>
  <c r="M23" i="329"/>
  <c r="N23" i="329"/>
  <c r="S23" i="329"/>
  <c r="T23" i="329"/>
  <c r="G25" i="329"/>
  <c r="J25" i="329"/>
  <c r="J27" i="329"/>
  <c r="S25" i="329"/>
  <c r="S27" i="329"/>
  <c r="G27" i="329"/>
  <c r="E34" i="329"/>
  <c r="F34" i="329"/>
  <c r="G34" i="329"/>
  <c r="X34" i="329"/>
  <c r="Y34" i="329"/>
  <c r="X4" i="329"/>
  <c r="H34" i="329"/>
  <c r="I34" i="329"/>
  <c r="J34" i="329"/>
  <c r="K34" i="329"/>
  <c r="L34" i="329"/>
  <c r="M34" i="329"/>
  <c r="N34" i="329"/>
  <c r="O34" i="329"/>
  <c r="P34" i="329"/>
  <c r="Q34" i="329"/>
  <c r="R34" i="329"/>
  <c r="S34" i="329"/>
  <c r="T34" i="329"/>
  <c r="U34" i="329"/>
  <c r="V34" i="329"/>
  <c r="E6" i="328"/>
  <c r="B6" i="328"/>
  <c r="F6" i="328"/>
  <c r="G6" i="328"/>
  <c r="H6" i="328"/>
  <c r="I6" i="328"/>
  <c r="J6" i="328"/>
  <c r="K6" i="328"/>
  <c r="L6" i="328"/>
  <c r="M6" i="328"/>
  <c r="N6" i="328"/>
  <c r="O6" i="328"/>
  <c r="P6" i="328"/>
  <c r="Q6" i="328"/>
  <c r="R6" i="328"/>
  <c r="S6" i="328"/>
  <c r="U8" i="328"/>
  <c r="E10" i="328"/>
  <c r="F10" i="328"/>
  <c r="G10" i="328"/>
  <c r="H10" i="328"/>
  <c r="I10" i="328"/>
  <c r="J10" i="328"/>
  <c r="K10" i="328"/>
  <c r="L10" i="328"/>
  <c r="M10" i="328"/>
  <c r="N10" i="328"/>
  <c r="O10" i="328"/>
  <c r="P10" i="328"/>
  <c r="Q10" i="328"/>
  <c r="R10" i="328"/>
  <c r="S10" i="328"/>
  <c r="U12" i="328"/>
  <c r="U16" i="328"/>
  <c r="U13" i="328"/>
  <c r="U14" i="328"/>
  <c r="E16" i="328"/>
  <c r="F16" i="328"/>
  <c r="F17" i="328"/>
  <c r="G16" i="328"/>
  <c r="H16" i="328"/>
  <c r="H17" i="328"/>
  <c r="I16" i="328"/>
  <c r="I17" i="328"/>
  <c r="J16" i="328"/>
  <c r="J17" i="328"/>
  <c r="K16" i="328"/>
  <c r="K17" i="328"/>
  <c r="L16" i="328"/>
  <c r="L17" i="328"/>
  <c r="M16" i="328"/>
  <c r="M17" i="328"/>
  <c r="N16" i="328"/>
  <c r="N17" i="328"/>
  <c r="O16" i="328"/>
  <c r="O17" i="328"/>
  <c r="P16" i="328"/>
  <c r="P25" i="328"/>
  <c r="Q16" i="328"/>
  <c r="Q17" i="328"/>
  <c r="R16" i="328"/>
  <c r="R17" i="328"/>
  <c r="S16" i="328"/>
  <c r="E17" i="328"/>
  <c r="P17" i="328"/>
  <c r="U19" i="328"/>
  <c r="U22" i="328"/>
  <c r="U20" i="328"/>
  <c r="E22" i="328"/>
  <c r="E23" i="328"/>
  <c r="F22" i="328"/>
  <c r="G22" i="328"/>
  <c r="H22" i="328"/>
  <c r="H23" i="328"/>
  <c r="I22" i="328"/>
  <c r="J22" i="328"/>
  <c r="J23" i="328"/>
  <c r="K22" i="328"/>
  <c r="K23" i="328"/>
  <c r="L22" i="328"/>
  <c r="M22" i="328"/>
  <c r="N22" i="328"/>
  <c r="N23" i="328"/>
  <c r="O22" i="328"/>
  <c r="P22" i="328"/>
  <c r="P23" i="328"/>
  <c r="Q22" i="328"/>
  <c r="Q23" i="328"/>
  <c r="R22" i="328"/>
  <c r="S22" i="328"/>
  <c r="G23" i="328"/>
  <c r="M23" i="328"/>
  <c r="S23" i="328"/>
  <c r="M25" i="328"/>
  <c r="M27" i="328"/>
  <c r="P27" i="328"/>
  <c r="E33" i="328"/>
  <c r="F33" i="328"/>
  <c r="G33" i="328"/>
  <c r="H33" i="328"/>
  <c r="I33" i="328"/>
  <c r="J33" i="328"/>
  <c r="K33" i="328"/>
  <c r="L33" i="328"/>
  <c r="M33" i="328"/>
  <c r="N33" i="328"/>
  <c r="O33" i="328"/>
  <c r="P33" i="328"/>
  <c r="Q33" i="328"/>
  <c r="R33" i="328"/>
  <c r="S33" i="328"/>
  <c r="E6" i="327"/>
  <c r="F6" i="327"/>
  <c r="G6" i="327"/>
  <c r="H6" i="327"/>
  <c r="I6" i="327"/>
  <c r="J6" i="327"/>
  <c r="K6" i="327"/>
  <c r="L6" i="327"/>
  <c r="M6" i="327"/>
  <c r="N6" i="327"/>
  <c r="O6" i="327"/>
  <c r="P6" i="327"/>
  <c r="Q6" i="327"/>
  <c r="R6" i="327"/>
  <c r="S6" i="327"/>
  <c r="T6" i="327"/>
  <c r="U6" i="327"/>
  <c r="V8" i="327"/>
  <c r="E10" i="327"/>
  <c r="F10" i="327"/>
  <c r="G10" i="327"/>
  <c r="H10" i="327"/>
  <c r="I10" i="327"/>
  <c r="J10" i="327"/>
  <c r="K10" i="327"/>
  <c r="B10" i="327"/>
  <c r="L10" i="327"/>
  <c r="M10" i="327"/>
  <c r="N10" i="327"/>
  <c r="O10" i="327"/>
  <c r="P10" i="327"/>
  <c r="Q10" i="327"/>
  <c r="R10" i="327"/>
  <c r="S10" i="327"/>
  <c r="T10" i="327"/>
  <c r="U10" i="327"/>
  <c r="V12" i="327"/>
  <c r="V16" i="327"/>
  <c r="V13" i="327"/>
  <c r="V14" i="327"/>
  <c r="E16" i="327"/>
  <c r="E25" i="327"/>
  <c r="E27" i="327"/>
  <c r="E17" i="327"/>
  <c r="F16" i="327"/>
  <c r="G16" i="327"/>
  <c r="G17" i="327"/>
  <c r="G25" i="327"/>
  <c r="G27" i="327"/>
  <c r="H16" i="327"/>
  <c r="H17" i="327"/>
  <c r="I16" i="327"/>
  <c r="I17" i="327"/>
  <c r="J16" i="327"/>
  <c r="K16" i="327"/>
  <c r="K17" i="327"/>
  <c r="L16" i="327"/>
  <c r="M16" i="327"/>
  <c r="M17" i="327"/>
  <c r="M25" i="327"/>
  <c r="M27" i="327"/>
  <c r="N16" i="327"/>
  <c r="N17" i="327"/>
  <c r="O16" i="327"/>
  <c r="O17" i="327"/>
  <c r="P16" i="327"/>
  <c r="P25" i="327"/>
  <c r="P27" i="327"/>
  <c r="Q16" i="327"/>
  <c r="Q17" i="327"/>
  <c r="R16" i="327"/>
  <c r="S16" i="327"/>
  <c r="S17" i="327"/>
  <c r="S25" i="327"/>
  <c r="S27" i="327"/>
  <c r="T16" i="327"/>
  <c r="T17" i="327"/>
  <c r="U16" i="327"/>
  <c r="F17" i="327"/>
  <c r="L17" i="327"/>
  <c r="P17" i="327"/>
  <c r="R17" i="327"/>
  <c r="V19" i="327"/>
  <c r="V22" i="327"/>
  <c r="V20" i="327"/>
  <c r="E22" i="327"/>
  <c r="E23" i="327"/>
  <c r="F22" i="327"/>
  <c r="F23" i="327"/>
  <c r="G22" i="327"/>
  <c r="H22" i="327"/>
  <c r="H23" i="327"/>
  <c r="I22" i="327"/>
  <c r="I23" i="327"/>
  <c r="J22" i="327"/>
  <c r="K22" i="327"/>
  <c r="L22" i="327"/>
  <c r="L23" i="327"/>
  <c r="M22" i="327"/>
  <c r="N22" i="327"/>
  <c r="O22" i="327"/>
  <c r="O23" i="327"/>
  <c r="P22" i="327"/>
  <c r="Q22" i="327"/>
  <c r="R22" i="327"/>
  <c r="R23" i="327"/>
  <c r="S22" i="327"/>
  <c r="T22" i="327"/>
  <c r="U22" i="327"/>
  <c r="U23" i="327"/>
  <c r="G23" i="327"/>
  <c r="J23" i="327"/>
  <c r="K23" i="327"/>
  <c r="M23" i="327"/>
  <c r="P23" i="327"/>
  <c r="Q23" i="327"/>
  <c r="S23" i="327"/>
  <c r="F25" i="327"/>
  <c r="H25" i="327"/>
  <c r="H27" i="327"/>
  <c r="I25" i="327"/>
  <c r="I27" i="327"/>
  <c r="L25" i="327"/>
  <c r="O25" i="327"/>
  <c r="O27" i="327"/>
  <c r="R25" i="327"/>
  <c r="R27" i="327"/>
  <c r="F27" i="327"/>
  <c r="L27" i="327"/>
  <c r="E34" i="327"/>
  <c r="F34" i="327"/>
  <c r="G34" i="327"/>
  <c r="H34" i="327"/>
  <c r="I34" i="327"/>
  <c r="J34" i="327"/>
  <c r="K34" i="327"/>
  <c r="L34" i="327"/>
  <c r="M34" i="327"/>
  <c r="N34" i="327"/>
  <c r="O34" i="327"/>
  <c r="P34" i="327"/>
  <c r="Q34" i="327"/>
  <c r="R34" i="327"/>
  <c r="S34" i="327"/>
  <c r="T34" i="327"/>
  <c r="U34" i="327"/>
  <c r="E6" i="326"/>
  <c r="F6" i="326"/>
  <c r="G6" i="326"/>
  <c r="H6" i="326"/>
  <c r="I6" i="326"/>
  <c r="J6" i="326"/>
  <c r="K6" i="326"/>
  <c r="L6" i="326"/>
  <c r="M6" i="326"/>
  <c r="N6" i="326"/>
  <c r="O6" i="326"/>
  <c r="P6" i="326"/>
  <c r="Q6" i="326"/>
  <c r="R6" i="326"/>
  <c r="T8" i="326"/>
  <c r="E10" i="326"/>
  <c r="F10" i="326"/>
  <c r="B10" i="326"/>
  <c r="G10" i="326"/>
  <c r="H10" i="326"/>
  <c r="I10" i="326"/>
  <c r="J10" i="326"/>
  <c r="K10" i="326"/>
  <c r="L10" i="326"/>
  <c r="M10" i="326"/>
  <c r="N10" i="326"/>
  <c r="O10" i="326"/>
  <c r="P10" i="326"/>
  <c r="Q10" i="326"/>
  <c r="R10" i="326"/>
  <c r="T12" i="326"/>
  <c r="T13" i="326"/>
  <c r="T14" i="326"/>
  <c r="E16" i="326"/>
  <c r="F16" i="326"/>
  <c r="G16" i="326"/>
  <c r="G17" i="326"/>
  <c r="H16" i="326"/>
  <c r="I16" i="326"/>
  <c r="I25" i="326"/>
  <c r="I27" i="326"/>
  <c r="J16" i="326"/>
  <c r="J17" i="326"/>
  <c r="K16" i="326"/>
  <c r="L16" i="326"/>
  <c r="M16" i="326"/>
  <c r="M17" i="326"/>
  <c r="N16" i="326"/>
  <c r="O16" i="326"/>
  <c r="O25" i="326"/>
  <c r="O27" i="326"/>
  <c r="P16" i="326"/>
  <c r="P17" i="326"/>
  <c r="Q16" i="326"/>
  <c r="R16" i="326"/>
  <c r="T16" i="326"/>
  <c r="F17" i="326"/>
  <c r="H17" i="326"/>
  <c r="I17" i="326"/>
  <c r="N17" i="326"/>
  <c r="O17" i="326"/>
  <c r="Q17" i="326"/>
  <c r="T19" i="326"/>
  <c r="T20" i="326"/>
  <c r="T22" i="326"/>
  <c r="E22" i="326"/>
  <c r="E23" i="326"/>
  <c r="F22" i="326"/>
  <c r="F25" i="326"/>
  <c r="F27" i="326"/>
  <c r="G22" i="326"/>
  <c r="G23" i="326"/>
  <c r="H22" i="326"/>
  <c r="I22" i="326"/>
  <c r="J22" i="326"/>
  <c r="J23" i="326"/>
  <c r="K22" i="326"/>
  <c r="K23" i="326"/>
  <c r="L22" i="326"/>
  <c r="M22" i="326"/>
  <c r="M23" i="326"/>
  <c r="N22" i="326"/>
  <c r="O22" i="326"/>
  <c r="P22" i="326"/>
  <c r="Q22" i="326"/>
  <c r="Q23" i="326"/>
  <c r="R22" i="326"/>
  <c r="F23" i="326"/>
  <c r="I23" i="326"/>
  <c r="L23" i="326"/>
  <c r="O23" i="326"/>
  <c r="P23" i="326"/>
  <c r="R23" i="326"/>
  <c r="E33" i="326"/>
  <c r="F33" i="326"/>
  <c r="G33" i="326"/>
  <c r="H33" i="326"/>
  <c r="I33" i="326"/>
  <c r="J33" i="326"/>
  <c r="K33" i="326"/>
  <c r="L33" i="326"/>
  <c r="M33" i="326"/>
  <c r="N33" i="326"/>
  <c r="O33" i="326"/>
  <c r="P33" i="326"/>
  <c r="Q33" i="326"/>
  <c r="R33" i="326"/>
  <c r="E6" i="325"/>
  <c r="B6" i="325"/>
  <c r="F6" i="325"/>
  <c r="G6" i="325"/>
  <c r="H6" i="325"/>
  <c r="I6" i="325"/>
  <c r="J6" i="325"/>
  <c r="K6" i="325"/>
  <c r="L6" i="325"/>
  <c r="M6" i="325"/>
  <c r="N6" i="325"/>
  <c r="O6" i="325"/>
  <c r="P6" i="325"/>
  <c r="Q6" i="325"/>
  <c r="R6" i="325"/>
  <c r="S6" i="325"/>
  <c r="T6" i="325"/>
  <c r="U6" i="325"/>
  <c r="W8" i="325"/>
  <c r="E10" i="325"/>
  <c r="F10" i="325"/>
  <c r="G10" i="325"/>
  <c r="H10" i="325"/>
  <c r="I10" i="325"/>
  <c r="B10" i="325"/>
  <c r="J10" i="325"/>
  <c r="K10" i="325"/>
  <c r="L10" i="325"/>
  <c r="M10" i="325"/>
  <c r="N10" i="325"/>
  <c r="O10" i="325"/>
  <c r="P10" i="325"/>
  <c r="Q10" i="325"/>
  <c r="R10" i="325"/>
  <c r="S10" i="325"/>
  <c r="T10" i="325"/>
  <c r="U10" i="325"/>
  <c r="W12" i="325"/>
  <c r="W13" i="325"/>
  <c r="W14" i="325"/>
  <c r="E16" i="325"/>
  <c r="E25" i="325"/>
  <c r="E27" i="325"/>
  <c r="F16" i="325"/>
  <c r="F17" i="325"/>
  <c r="G16" i="325"/>
  <c r="G17" i="325"/>
  <c r="H16" i="325"/>
  <c r="I16" i="325"/>
  <c r="I17" i="325"/>
  <c r="J16" i="325"/>
  <c r="J17" i="325"/>
  <c r="K16" i="325"/>
  <c r="K25" i="325"/>
  <c r="K27" i="325"/>
  <c r="L16" i="325"/>
  <c r="L17" i="325"/>
  <c r="M16" i="325"/>
  <c r="M17" i="325"/>
  <c r="N16" i="325"/>
  <c r="N17" i="325"/>
  <c r="N25" i="325"/>
  <c r="N27" i="325"/>
  <c r="O16" i="325"/>
  <c r="O17" i="325"/>
  <c r="P16" i="325"/>
  <c r="Q16" i="325"/>
  <c r="Q25" i="325"/>
  <c r="Q27" i="325"/>
  <c r="R16" i="325"/>
  <c r="R17" i="325"/>
  <c r="S16" i="325"/>
  <c r="S17" i="325"/>
  <c r="T16" i="325"/>
  <c r="U16" i="325"/>
  <c r="U17" i="325"/>
  <c r="E17" i="325"/>
  <c r="K17" i="325"/>
  <c r="P17" i="325"/>
  <c r="Q17" i="325"/>
  <c r="W19" i="325"/>
  <c r="W20" i="325"/>
  <c r="W22" i="325"/>
  <c r="E22" i="325"/>
  <c r="F22" i="325"/>
  <c r="F23" i="325"/>
  <c r="G22" i="325"/>
  <c r="G23" i="325"/>
  <c r="H22" i="325"/>
  <c r="I22" i="325"/>
  <c r="I23" i="325"/>
  <c r="J22" i="325"/>
  <c r="J23" i="325"/>
  <c r="K22" i="325"/>
  <c r="L22" i="325"/>
  <c r="L23" i="325"/>
  <c r="M22" i="325"/>
  <c r="M23" i="325"/>
  <c r="N22" i="325"/>
  <c r="O22" i="325"/>
  <c r="O23" i="325"/>
  <c r="P22" i="325"/>
  <c r="P23" i="325"/>
  <c r="Q22" i="325"/>
  <c r="R22" i="325"/>
  <c r="R23" i="325"/>
  <c r="S22" i="325"/>
  <c r="S23" i="325"/>
  <c r="T22" i="325"/>
  <c r="U22" i="325"/>
  <c r="U23" i="325"/>
  <c r="E23" i="325"/>
  <c r="H23" i="325"/>
  <c r="K23" i="325"/>
  <c r="N23" i="325"/>
  <c r="Q23" i="325"/>
  <c r="T23" i="325"/>
  <c r="G25" i="325"/>
  <c r="G27" i="325"/>
  <c r="P25" i="325"/>
  <c r="P27" i="325"/>
  <c r="E34" i="325"/>
  <c r="F34" i="325"/>
  <c r="G34" i="325"/>
  <c r="H34" i="325"/>
  <c r="I34" i="325"/>
  <c r="J34" i="325"/>
  <c r="K34" i="325"/>
  <c r="L34" i="325"/>
  <c r="M34" i="325"/>
  <c r="N34" i="325"/>
  <c r="O34" i="325"/>
  <c r="P34" i="325"/>
  <c r="Q34" i="325"/>
  <c r="R34" i="325"/>
  <c r="S34" i="325"/>
  <c r="T34" i="325"/>
  <c r="U34" i="325"/>
  <c r="E6" i="324"/>
  <c r="F6" i="324"/>
  <c r="G6" i="324"/>
  <c r="H6" i="324"/>
  <c r="I6" i="324"/>
  <c r="J6" i="324"/>
  <c r="K6" i="324"/>
  <c r="L6" i="324"/>
  <c r="M6" i="324"/>
  <c r="N6" i="324"/>
  <c r="O6" i="324"/>
  <c r="P6" i="324"/>
  <c r="Q6" i="324"/>
  <c r="R6" i="324"/>
  <c r="S6" i="324"/>
  <c r="T6" i="324"/>
  <c r="U6" i="324"/>
  <c r="W8" i="324"/>
  <c r="E10" i="324"/>
  <c r="F10" i="324"/>
  <c r="G10" i="324"/>
  <c r="I10" i="324"/>
  <c r="J10" i="324"/>
  <c r="K10" i="324"/>
  <c r="L10" i="324"/>
  <c r="M10" i="324"/>
  <c r="N10" i="324"/>
  <c r="O10" i="324"/>
  <c r="P10" i="324"/>
  <c r="Q10" i="324"/>
  <c r="R10" i="324"/>
  <c r="S10" i="324"/>
  <c r="T10" i="324"/>
  <c r="U10" i="324"/>
  <c r="W12" i="324"/>
  <c r="W13" i="324"/>
  <c r="W16" i="324"/>
  <c r="W14" i="324"/>
  <c r="E16" i="324"/>
  <c r="F16" i="324"/>
  <c r="F17" i="324"/>
  <c r="G16" i="324"/>
  <c r="I16" i="324"/>
  <c r="J16" i="324"/>
  <c r="J17" i="324"/>
  <c r="K16" i="324"/>
  <c r="L16" i="324"/>
  <c r="M16" i="324"/>
  <c r="M17" i="324"/>
  <c r="N16" i="324"/>
  <c r="O16" i="324"/>
  <c r="P16" i="324"/>
  <c r="P17" i="324"/>
  <c r="Q16" i="324"/>
  <c r="R16" i="324"/>
  <c r="S16" i="324"/>
  <c r="S25" i="324"/>
  <c r="S27" i="324"/>
  <c r="S17" i="324"/>
  <c r="T16" i="324"/>
  <c r="U16" i="324"/>
  <c r="E17" i="324"/>
  <c r="G17" i="324"/>
  <c r="I17" i="324"/>
  <c r="K17" i="324"/>
  <c r="L17" i="324"/>
  <c r="N17" i="324"/>
  <c r="O17" i="324"/>
  <c r="Q17" i="324"/>
  <c r="R17" i="324"/>
  <c r="T17" i="324"/>
  <c r="U17" i="324"/>
  <c r="W19" i="324"/>
  <c r="W20" i="324"/>
  <c r="E22" i="324"/>
  <c r="E23" i="324"/>
  <c r="F22" i="324"/>
  <c r="G22" i="324"/>
  <c r="G23" i="324"/>
  <c r="I22" i="324"/>
  <c r="J22" i="324"/>
  <c r="J23" i="324"/>
  <c r="K22" i="324"/>
  <c r="K23" i="324"/>
  <c r="L22" i="324"/>
  <c r="L23" i="324"/>
  <c r="M22" i="324"/>
  <c r="M23" i="324"/>
  <c r="N22" i="324"/>
  <c r="O22" i="324"/>
  <c r="O23" i="324"/>
  <c r="P22" i="324"/>
  <c r="P23" i="324"/>
  <c r="Q22" i="324"/>
  <c r="Q25" i="324"/>
  <c r="Q27" i="324"/>
  <c r="R22" i="324"/>
  <c r="S22" i="324"/>
  <c r="S23" i="324"/>
  <c r="T22" i="324"/>
  <c r="T23" i="324"/>
  <c r="U22" i="324"/>
  <c r="U23" i="324"/>
  <c r="F23" i="324"/>
  <c r="H23" i="324"/>
  <c r="N23" i="324"/>
  <c r="Q23" i="324"/>
  <c r="R23" i="324"/>
  <c r="G25" i="324"/>
  <c r="G27" i="324"/>
  <c r="H25" i="324"/>
  <c r="K25" i="324"/>
  <c r="L25" i="324"/>
  <c r="L27" i="324"/>
  <c r="N25" i="324"/>
  <c r="N27" i="324"/>
  <c r="O25" i="324"/>
  <c r="R25" i="324"/>
  <c r="R27" i="324"/>
  <c r="T25" i="324"/>
  <c r="T27" i="324"/>
  <c r="U25" i="324"/>
  <c r="U27" i="324"/>
  <c r="H27" i="324"/>
  <c r="K27" i="324"/>
  <c r="O27" i="324"/>
  <c r="E34" i="324"/>
  <c r="F34" i="324"/>
  <c r="G34" i="324"/>
  <c r="H34" i="324"/>
  <c r="I34" i="324"/>
  <c r="J34" i="324"/>
  <c r="K34" i="324"/>
  <c r="L34" i="324"/>
  <c r="M34" i="324"/>
  <c r="N34" i="324"/>
  <c r="O34" i="324"/>
  <c r="P34" i="324"/>
  <c r="Q34" i="324"/>
  <c r="R34" i="324"/>
  <c r="S34" i="324"/>
  <c r="T34" i="324"/>
  <c r="U34" i="324"/>
  <c r="E6" i="323"/>
  <c r="F6" i="323"/>
  <c r="G6" i="323"/>
  <c r="H6" i="323"/>
  <c r="I6" i="323"/>
  <c r="J6" i="323"/>
  <c r="K6" i="323"/>
  <c r="L6" i="323"/>
  <c r="M6" i="323"/>
  <c r="N6" i="323"/>
  <c r="O6" i="323"/>
  <c r="P6" i="323"/>
  <c r="Q6" i="323"/>
  <c r="R6" i="323"/>
  <c r="S6" i="323"/>
  <c r="T6" i="323"/>
  <c r="U6" i="323"/>
  <c r="V6" i="323"/>
  <c r="W6" i="323"/>
  <c r="X6" i="323"/>
  <c r="Z8" i="323"/>
  <c r="E10" i="323"/>
  <c r="F10" i="323"/>
  <c r="G10" i="323"/>
  <c r="H10" i="323"/>
  <c r="I10" i="323"/>
  <c r="J10" i="323"/>
  <c r="K10" i="323"/>
  <c r="L10" i="323"/>
  <c r="M10" i="323"/>
  <c r="N10" i="323"/>
  <c r="O10" i="323"/>
  <c r="P10" i="323"/>
  <c r="Q10" i="323"/>
  <c r="R10" i="323"/>
  <c r="S10" i="323"/>
  <c r="T10" i="323"/>
  <c r="U10" i="323"/>
  <c r="V10" i="323"/>
  <c r="W10" i="323"/>
  <c r="X10" i="323"/>
  <c r="Z12" i="323"/>
  <c r="Z13" i="323"/>
  <c r="Z14" i="323"/>
  <c r="E16" i="323"/>
  <c r="E17" i="323"/>
  <c r="F16" i="323"/>
  <c r="F17" i="323"/>
  <c r="G16" i="323"/>
  <c r="H16" i="323"/>
  <c r="H17" i="323"/>
  <c r="I16" i="323"/>
  <c r="J16" i="323"/>
  <c r="J25" i="323"/>
  <c r="J27" i="323"/>
  <c r="K16" i="323"/>
  <c r="K25" i="323"/>
  <c r="K17" i="323"/>
  <c r="L16" i="323"/>
  <c r="L17" i="323"/>
  <c r="M16" i="323"/>
  <c r="N16" i="323"/>
  <c r="O16" i="323"/>
  <c r="P16" i="323"/>
  <c r="P25" i="323"/>
  <c r="P27" i="323"/>
  <c r="Q16" i="323"/>
  <c r="Q17" i="323"/>
  <c r="R16" i="323"/>
  <c r="R17" i="323"/>
  <c r="S16" i="323"/>
  <c r="T16" i="323"/>
  <c r="U16" i="323"/>
  <c r="V16" i="323"/>
  <c r="V17" i="323"/>
  <c r="V25" i="323"/>
  <c r="V27" i="323"/>
  <c r="W16" i="323"/>
  <c r="W17" i="323"/>
  <c r="X16" i="323"/>
  <c r="G17" i="323"/>
  <c r="I17" i="323"/>
  <c r="M17" i="323"/>
  <c r="O17" i="323"/>
  <c r="P17" i="323"/>
  <c r="U17" i="323"/>
  <c r="X17" i="323"/>
  <c r="Z19" i="323"/>
  <c r="Z20" i="323"/>
  <c r="Z22" i="323"/>
  <c r="E22" i="323"/>
  <c r="F22" i="323"/>
  <c r="F23" i="323"/>
  <c r="G22" i="323"/>
  <c r="H22" i="323"/>
  <c r="I22" i="323"/>
  <c r="I23" i="323"/>
  <c r="J22" i="323"/>
  <c r="K22" i="323"/>
  <c r="L22" i="323"/>
  <c r="L23" i="323"/>
  <c r="M22" i="323"/>
  <c r="N22" i="323"/>
  <c r="O22" i="323"/>
  <c r="O23" i="323"/>
  <c r="P22" i="323"/>
  <c r="Q22" i="323"/>
  <c r="R22" i="323"/>
  <c r="R23" i="323"/>
  <c r="S22" i="323"/>
  <c r="T22" i="323"/>
  <c r="U22" i="323"/>
  <c r="U23" i="323"/>
  <c r="V22" i="323"/>
  <c r="W22" i="323"/>
  <c r="X22" i="323"/>
  <c r="X23" i="323"/>
  <c r="E23" i="323"/>
  <c r="H23" i="323"/>
  <c r="J23" i="323"/>
  <c r="K23" i="323"/>
  <c r="N23" i="323"/>
  <c r="P23" i="323"/>
  <c r="Q23" i="323"/>
  <c r="T23" i="323"/>
  <c r="V23" i="323"/>
  <c r="W23" i="323"/>
  <c r="I25" i="323"/>
  <c r="I27" i="323"/>
  <c r="R25" i="323"/>
  <c r="R27" i="323"/>
  <c r="W25" i="323"/>
  <c r="W27" i="323"/>
  <c r="K27" i="323"/>
  <c r="E33" i="323"/>
  <c r="F33" i="323"/>
  <c r="G33" i="323"/>
  <c r="H33" i="323"/>
  <c r="I33" i="323"/>
  <c r="J33" i="323"/>
  <c r="K33" i="323"/>
  <c r="L33" i="323"/>
  <c r="M33" i="323"/>
  <c r="N33" i="323"/>
  <c r="O33" i="323"/>
  <c r="P33" i="323"/>
  <c r="Q33" i="323"/>
  <c r="R33" i="323"/>
  <c r="S33" i="323"/>
  <c r="T33" i="323"/>
  <c r="U33" i="323"/>
  <c r="V33" i="323"/>
  <c r="W33" i="323"/>
  <c r="X33" i="323"/>
  <c r="E6" i="322"/>
  <c r="F6" i="322"/>
  <c r="G6" i="322"/>
  <c r="H6" i="322"/>
  <c r="I6" i="322"/>
  <c r="J6" i="322"/>
  <c r="B6" i="322"/>
  <c r="K6" i="322"/>
  <c r="L6" i="322"/>
  <c r="M6" i="322"/>
  <c r="N6" i="322"/>
  <c r="O6" i="322"/>
  <c r="P6" i="322"/>
  <c r="Q6" i="322"/>
  <c r="R6" i="322"/>
  <c r="S6" i="322"/>
  <c r="T6" i="322"/>
  <c r="U6" i="322"/>
  <c r="V6" i="322"/>
  <c r="W6" i="322"/>
  <c r="Y8" i="322"/>
  <c r="E10" i="322"/>
  <c r="F10" i="322"/>
  <c r="G10" i="322"/>
  <c r="H10" i="322"/>
  <c r="I10" i="322"/>
  <c r="J10" i="322"/>
  <c r="K10" i="322"/>
  <c r="L10" i="322"/>
  <c r="M10" i="322"/>
  <c r="N10" i="322"/>
  <c r="O10" i="322"/>
  <c r="P10" i="322"/>
  <c r="Q10" i="322"/>
  <c r="R10" i="322"/>
  <c r="S10" i="322"/>
  <c r="T10" i="322"/>
  <c r="U10" i="322"/>
  <c r="V10" i="322"/>
  <c r="W10" i="322"/>
  <c r="Y12" i="322"/>
  <c r="Y16" i="322"/>
  <c r="Y13" i="322"/>
  <c r="Y14" i="322"/>
  <c r="E16" i="322"/>
  <c r="F16" i="322"/>
  <c r="G16" i="322"/>
  <c r="H16" i="322"/>
  <c r="I16" i="322"/>
  <c r="J16" i="322"/>
  <c r="K16" i="322"/>
  <c r="L16" i="322"/>
  <c r="L25" i="322"/>
  <c r="L27" i="322"/>
  <c r="M16" i="322"/>
  <c r="N16" i="322"/>
  <c r="O16" i="322"/>
  <c r="O17" i="322"/>
  <c r="O25" i="322"/>
  <c r="O27" i="322"/>
  <c r="P16" i="322"/>
  <c r="Q16" i="322"/>
  <c r="R16" i="322"/>
  <c r="S16" i="322"/>
  <c r="T16" i="322"/>
  <c r="U16" i="322"/>
  <c r="V16" i="322"/>
  <c r="W16" i="322"/>
  <c r="F17" i="322"/>
  <c r="I17" i="322"/>
  <c r="K17" i="322"/>
  <c r="L17" i="322"/>
  <c r="M17" i="322"/>
  <c r="N17" i="322"/>
  <c r="P17" i="322"/>
  <c r="Q17" i="322"/>
  <c r="R17" i="322"/>
  <c r="U17" i="322"/>
  <c r="W17" i="322"/>
  <c r="Y19" i="322"/>
  <c r="Y22" i="322"/>
  <c r="Y20" i="322"/>
  <c r="E22" i="322"/>
  <c r="E23" i="322"/>
  <c r="F22" i="322"/>
  <c r="F23" i="322"/>
  <c r="G22" i="322"/>
  <c r="G23" i="322"/>
  <c r="H22" i="322"/>
  <c r="I22" i="322"/>
  <c r="I25" i="322"/>
  <c r="I27" i="322"/>
  <c r="J22" i="322"/>
  <c r="K22" i="322"/>
  <c r="K23" i="322"/>
  <c r="K25" i="322"/>
  <c r="K27" i="322"/>
  <c r="L22" i="322"/>
  <c r="M22" i="322"/>
  <c r="N22" i="322"/>
  <c r="N25" i="322"/>
  <c r="N27" i="322"/>
  <c r="O22" i="322"/>
  <c r="O23" i="322"/>
  <c r="P22" i="322"/>
  <c r="P23" i="322"/>
  <c r="Q22" i="322"/>
  <c r="R22" i="322"/>
  <c r="R23" i="322"/>
  <c r="S22" i="322"/>
  <c r="S23" i="322"/>
  <c r="T22" i="322"/>
  <c r="U22" i="322"/>
  <c r="U25" i="322"/>
  <c r="U27" i="322"/>
  <c r="V22" i="322"/>
  <c r="W22" i="322"/>
  <c r="W23" i="322"/>
  <c r="W25" i="322"/>
  <c r="W27" i="322"/>
  <c r="B23" i="322"/>
  <c r="H23" i="322"/>
  <c r="I23" i="322"/>
  <c r="J23" i="322"/>
  <c r="L23" i="322"/>
  <c r="M23" i="322"/>
  <c r="N23" i="322"/>
  <c r="Q23" i="322"/>
  <c r="T23" i="322"/>
  <c r="U23" i="322"/>
  <c r="V23" i="322"/>
  <c r="M25" i="322"/>
  <c r="M27" i="322"/>
  <c r="P25" i="322"/>
  <c r="P27" i="322"/>
  <c r="E34" i="322"/>
  <c r="F34" i="322"/>
  <c r="G34" i="322"/>
  <c r="H34" i="322"/>
  <c r="I34" i="322"/>
  <c r="J34" i="322"/>
  <c r="K34" i="322"/>
  <c r="L34" i="322"/>
  <c r="M34" i="322"/>
  <c r="N34" i="322"/>
  <c r="O34" i="322"/>
  <c r="P34" i="322"/>
  <c r="Q34" i="322"/>
  <c r="R34" i="322"/>
  <c r="S34" i="322"/>
  <c r="T34" i="322"/>
  <c r="U34" i="322"/>
  <c r="V34" i="322"/>
  <c r="W34" i="322"/>
  <c r="E6" i="321"/>
  <c r="F6" i="321"/>
  <c r="G6" i="321"/>
  <c r="H6" i="321"/>
  <c r="I6" i="321"/>
  <c r="J6" i="321"/>
  <c r="K6" i="321"/>
  <c r="L6" i="321"/>
  <c r="M6" i="321"/>
  <c r="N6" i="321"/>
  <c r="O6" i="321"/>
  <c r="P6" i="321"/>
  <c r="Q6" i="321"/>
  <c r="R6" i="321"/>
  <c r="S6" i="321"/>
  <c r="T6" i="321"/>
  <c r="U6" i="321"/>
  <c r="V6" i="321"/>
  <c r="W6" i="321"/>
  <c r="X6" i="321"/>
  <c r="Z8" i="321"/>
  <c r="E10" i="321"/>
  <c r="F10" i="321"/>
  <c r="G10" i="321"/>
  <c r="H10" i="321"/>
  <c r="I10" i="321"/>
  <c r="J10" i="321"/>
  <c r="K10" i="321"/>
  <c r="L10" i="321"/>
  <c r="M10" i="321"/>
  <c r="N10" i="321"/>
  <c r="O10" i="321"/>
  <c r="P10" i="321"/>
  <c r="Q10" i="321"/>
  <c r="R10" i="321"/>
  <c r="S10" i="321"/>
  <c r="T10" i="321"/>
  <c r="U10" i="321"/>
  <c r="V10" i="321"/>
  <c r="W10" i="321"/>
  <c r="X10" i="321"/>
  <c r="Z12" i="321"/>
  <c r="Z16" i="321"/>
  <c r="Z13" i="321"/>
  <c r="Z14" i="321"/>
  <c r="E16" i="321"/>
  <c r="E17" i="321"/>
  <c r="F16" i="321"/>
  <c r="F17" i="321"/>
  <c r="G16" i="321"/>
  <c r="G17" i="321"/>
  <c r="H16" i="321"/>
  <c r="H17" i="321"/>
  <c r="I16" i="321"/>
  <c r="I25" i="321"/>
  <c r="I27" i="321"/>
  <c r="I17" i="321"/>
  <c r="J16" i="321"/>
  <c r="K16" i="321"/>
  <c r="K17" i="321"/>
  <c r="L16" i="321"/>
  <c r="L17" i="321"/>
  <c r="M16" i="321"/>
  <c r="N16" i="321"/>
  <c r="N17" i="321"/>
  <c r="O16" i="321"/>
  <c r="P16" i="321"/>
  <c r="Q16" i="321"/>
  <c r="Q17" i="321"/>
  <c r="R16" i="321"/>
  <c r="R17" i="321"/>
  <c r="S16" i="321"/>
  <c r="T16" i="321"/>
  <c r="T17" i="321"/>
  <c r="U16" i="321"/>
  <c r="U17" i="321"/>
  <c r="V16" i="321"/>
  <c r="W16" i="321"/>
  <c r="W17" i="321"/>
  <c r="X16" i="321"/>
  <c r="X25" i="321"/>
  <c r="X27" i="321"/>
  <c r="X17" i="321"/>
  <c r="M17" i="321"/>
  <c r="P17" i="321"/>
  <c r="Z19" i="321"/>
  <c r="Z22" i="321"/>
  <c r="Z20" i="321"/>
  <c r="E22" i="321"/>
  <c r="F22" i="321"/>
  <c r="F23" i="321"/>
  <c r="G22" i="321"/>
  <c r="G23" i="321"/>
  <c r="H22" i="321"/>
  <c r="H23" i="321"/>
  <c r="I22" i="321"/>
  <c r="I23" i="321"/>
  <c r="J22" i="321"/>
  <c r="J23" i="321"/>
  <c r="K22" i="321"/>
  <c r="K23" i="321"/>
  <c r="L22" i="321"/>
  <c r="L23" i="321"/>
  <c r="M22" i="321"/>
  <c r="M23" i="321"/>
  <c r="N22" i="321"/>
  <c r="O22" i="321"/>
  <c r="O23" i="321"/>
  <c r="P22" i="321"/>
  <c r="Q22" i="321"/>
  <c r="R22" i="321"/>
  <c r="R23" i="321"/>
  <c r="S22" i="321"/>
  <c r="S23" i="321"/>
  <c r="T22" i="321"/>
  <c r="T23" i="321"/>
  <c r="U22" i="321"/>
  <c r="U23" i="321"/>
  <c r="V22" i="321"/>
  <c r="V23" i="321"/>
  <c r="W22" i="321"/>
  <c r="W23" i="321"/>
  <c r="X22" i="321"/>
  <c r="X23" i="321"/>
  <c r="E23" i="321"/>
  <c r="N23" i="321"/>
  <c r="Q23" i="321"/>
  <c r="F25" i="321"/>
  <c r="F27" i="321"/>
  <c r="L25" i="321"/>
  <c r="L27" i="321"/>
  <c r="M25" i="321"/>
  <c r="M27" i="321"/>
  <c r="R25" i="321"/>
  <c r="R27" i="321"/>
  <c r="E33" i="321"/>
  <c r="F33" i="321"/>
  <c r="G33" i="321"/>
  <c r="H33" i="321"/>
  <c r="I33" i="321"/>
  <c r="J33" i="321"/>
  <c r="K33" i="321"/>
  <c r="L33" i="321"/>
  <c r="M33" i="321"/>
  <c r="N33" i="321"/>
  <c r="O33" i="321"/>
  <c r="P33" i="321"/>
  <c r="Q33" i="321"/>
  <c r="R33" i="321"/>
  <c r="S33" i="321"/>
  <c r="T33" i="321"/>
  <c r="U33" i="321"/>
  <c r="V33" i="321"/>
  <c r="W33" i="321"/>
  <c r="X33" i="321"/>
  <c r="E6" i="319"/>
  <c r="B6" i="319"/>
  <c r="F6" i="319"/>
  <c r="G6" i="319"/>
  <c r="H6" i="319"/>
  <c r="I6" i="319"/>
  <c r="J6" i="319"/>
  <c r="K6" i="319"/>
  <c r="L6" i="319"/>
  <c r="M6" i="319"/>
  <c r="N6" i="319"/>
  <c r="O6" i="319"/>
  <c r="P6" i="319"/>
  <c r="Q6" i="319"/>
  <c r="R6" i="319"/>
  <c r="S6" i="319"/>
  <c r="T6" i="319"/>
  <c r="U6" i="319"/>
  <c r="V6" i="319"/>
  <c r="X8" i="319"/>
  <c r="E10" i="319"/>
  <c r="B10" i="319"/>
  <c r="F10" i="319"/>
  <c r="G10" i="319"/>
  <c r="H10" i="319"/>
  <c r="I10" i="319"/>
  <c r="J10" i="319"/>
  <c r="K10" i="319"/>
  <c r="L10" i="319"/>
  <c r="M10" i="319"/>
  <c r="N10" i="319"/>
  <c r="O10" i="319"/>
  <c r="P10" i="319"/>
  <c r="Q10" i="319"/>
  <c r="R10" i="319"/>
  <c r="S10" i="319"/>
  <c r="T10" i="319"/>
  <c r="U10" i="319"/>
  <c r="V10" i="319"/>
  <c r="X12" i="319"/>
  <c r="X13" i="319"/>
  <c r="X14" i="319"/>
  <c r="E16" i="319"/>
  <c r="E17" i="319"/>
  <c r="F16" i="319"/>
  <c r="G16" i="319"/>
  <c r="H16" i="319"/>
  <c r="H17" i="319"/>
  <c r="I16" i="319"/>
  <c r="I17" i="319"/>
  <c r="J16" i="319"/>
  <c r="K16" i="319"/>
  <c r="K17" i="319"/>
  <c r="L16" i="319"/>
  <c r="M16" i="319"/>
  <c r="N16" i="319"/>
  <c r="N17" i="319"/>
  <c r="O16" i="319"/>
  <c r="O17" i="319"/>
  <c r="P16" i="319"/>
  <c r="Q16" i="319"/>
  <c r="Q17" i="319"/>
  <c r="R16" i="319"/>
  <c r="S16" i="319"/>
  <c r="T16" i="319"/>
  <c r="T17" i="319"/>
  <c r="U16" i="319"/>
  <c r="U17" i="319"/>
  <c r="V16" i="319"/>
  <c r="F17" i="319"/>
  <c r="G17" i="319"/>
  <c r="J17" i="319"/>
  <c r="L17" i="319"/>
  <c r="M17" i="319"/>
  <c r="P17" i="319"/>
  <c r="R17" i="319"/>
  <c r="S17" i="319"/>
  <c r="V17" i="319"/>
  <c r="X19" i="319"/>
  <c r="X20" i="319"/>
  <c r="E22" i="319"/>
  <c r="F22" i="319"/>
  <c r="G22" i="319"/>
  <c r="G23" i="319"/>
  <c r="H22" i="319"/>
  <c r="I22" i="319"/>
  <c r="I23" i="319"/>
  <c r="J22" i="319"/>
  <c r="J23" i="319"/>
  <c r="K22" i="319"/>
  <c r="L22" i="319"/>
  <c r="L23" i="319"/>
  <c r="M22" i="319"/>
  <c r="M23" i="319"/>
  <c r="N22" i="319"/>
  <c r="O22" i="319"/>
  <c r="O23" i="319"/>
  <c r="P22" i="319"/>
  <c r="P23" i="319"/>
  <c r="Q22" i="319"/>
  <c r="R22" i="319"/>
  <c r="S22" i="319"/>
  <c r="S23" i="319"/>
  <c r="T22" i="319"/>
  <c r="U22" i="319"/>
  <c r="U23" i="319"/>
  <c r="V22" i="319"/>
  <c r="V23" i="319"/>
  <c r="E23" i="319"/>
  <c r="H23" i="319"/>
  <c r="K23" i="319"/>
  <c r="N23" i="319"/>
  <c r="Q23" i="319"/>
  <c r="T23" i="319"/>
  <c r="E25" i="319"/>
  <c r="E27" i="319"/>
  <c r="H25" i="319"/>
  <c r="H27" i="319"/>
  <c r="I25" i="319"/>
  <c r="I27" i="319"/>
  <c r="K25" i="319"/>
  <c r="K27" i="319"/>
  <c r="L25" i="319"/>
  <c r="L27" i="319"/>
  <c r="N25" i="319"/>
  <c r="N27" i="319"/>
  <c r="Q25" i="319"/>
  <c r="Q27" i="319"/>
  <c r="T25" i="319"/>
  <c r="T27" i="319"/>
  <c r="U25" i="319"/>
  <c r="U27" i="319"/>
  <c r="E33" i="319"/>
  <c r="F33" i="319"/>
  <c r="G33" i="319"/>
  <c r="H33" i="319"/>
  <c r="I33" i="319"/>
  <c r="J33" i="319"/>
  <c r="K33" i="319"/>
  <c r="L33" i="319"/>
  <c r="M33" i="319"/>
  <c r="N33" i="319"/>
  <c r="O33" i="319"/>
  <c r="P33" i="319"/>
  <c r="Q33" i="319"/>
  <c r="R33" i="319"/>
  <c r="S33" i="319"/>
  <c r="T33" i="319"/>
  <c r="U33" i="319"/>
  <c r="V33" i="319"/>
  <c r="E6" i="318"/>
  <c r="F6" i="318"/>
  <c r="G6" i="318"/>
  <c r="H6" i="318"/>
  <c r="I6" i="318"/>
  <c r="J6" i="318"/>
  <c r="K6" i="318"/>
  <c r="L6" i="318"/>
  <c r="M6" i="318"/>
  <c r="N6" i="318"/>
  <c r="O6" i="318"/>
  <c r="P6" i="318"/>
  <c r="Q6" i="318"/>
  <c r="R6" i="318"/>
  <c r="S6" i="318"/>
  <c r="T6" i="318"/>
  <c r="U6" i="318"/>
  <c r="V6" i="318"/>
  <c r="W6" i="318"/>
  <c r="X6" i="318"/>
  <c r="Z8" i="318"/>
  <c r="E10" i="318"/>
  <c r="F10" i="318"/>
  <c r="G10" i="318"/>
  <c r="H10" i="318"/>
  <c r="I10" i="318"/>
  <c r="J10" i="318"/>
  <c r="K10" i="318"/>
  <c r="L10" i="318"/>
  <c r="M10" i="318"/>
  <c r="N10" i="318"/>
  <c r="O10" i="318"/>
  <c r="P10" i="318"/>
  <c r="Q10" i="318"/>
  <c r="R10" i="318"/>
  <c r="S10" i="318"/>
  <c r="T10" i="318"/>
  <c r="U10" i="318"/>
  <c r="V10" i="318"/>
  <c r="W10" i="318"/>
  <c r="X10" i="318"/>
  <c r="Z12" i="318"/>
  <c r="Z13" i="318"/>
  <c r="Z16" i="318"/>
  <c r="Z14" i="318"/>
  <c r="E16" i="318"/>
  <c r="F16" i="318"/>
  <c r="F17" i="318"/>
  <c r="G16" i="318"/>
  <c r="G17" i="318"/>
  <c r="H16" i="318"/>
  <c r="H17" i="318"/>
  <c r="I16" i="318"/>
  <c r="I17" i="318"/>
  <c r="J16" i="318"/>
  <c r="J25" i="318"/>
  <c r="J27" i="318"/>
  <c r="J17" i="318"/>
  <c r="K16" i="318"/>
  <c r="K17" i="318"/>
  <c r="L16" i="318"/>
  <c r="L17" i="318"/>
  <c r="M16" i="318"/>
  <c r="N16" i="318"/>
  <c r="O16" i="318"/>
  <c r="O17" i="318"/>
  <c r="P16" i="318"/>
  <c r="P17" i="318"/>
  <c r="Q16" i="318"/>
  <c r="Q25" i="318"/>
  <c r="Q27" i="318"/>
  <c r="R16" i="318"/>
  <c r="R17" i="318"/>
  <c r="S16" i="318"/>
  <c r="S17" i="318"/>
  <c r="T16" i="318"/>
  <c r="U16" i="318"/>
  <c r="U17" i="318"/>
  <c r="V16" i="318"/>
  <c r="V17" i="318"/>
  <c r="W16" i="318"/>
  <c r="W17" i="318"/>
  <c r="X16" i="318"/>
  <c r="X17" i="318"/>
  <c r="E17" i="318"/>
  <c r="N17" i="318"/>
  <c r="Q17" i="318"/>
  <c r="Z19" i="318"/>
  <c r="Z20" i="318"/>
  <c r="E22" i="318"/>
  <c r="E23" i="318"/>
  <c r="F22" i="318"/>
  <c r="G22" i="318"/>
  <c r="G23" i="318"/>
  <c r="H22" i="318"/>
  <c r="H23" i="318"/>
  <c r="I22" i="318"/>
  <c r="J22" i="318"/>
  <c r="J23" i="318"/>
  <c r="K22" i="318"/>
  <c r="K23" i="318"/>
  <c r="L22" i="318"/>
  <c r="M22" i="318"/>
  <c r="M23" i="318"/>
  <c r="N22" i="318"/>
  <c r="O22" i="318"/>
  <c r="P22" i="318"/>
  <c r="Q22" i="318"/>
  <c r="Q23" i="318"/>
  <c r="R22" i="318"/>
  <c r="R23" i="318"/>
  <c r="S22" i="318"/>
  <c r="S23" i="318"/>
  <c r="T22" i="318"/>
  <c r="T23" i="318"/>
  <c r="U22" i="318"/>
  <c r="U23" i="318"/>
  <c r="V22" i="318"/>
  <c r="V23" i="318"/>
  <c r="W22" i="318"/>
  <c r="W23" i="318"/>
  <c r="X22" i="318"/>
  <c r="F23" i="318"/>
  <c r="I23" i="318"/>
  <c r="L23" i="318"/>
  <c r="O23" i="318"/>
  <c r="X23" i="318"/>
  <c r="E25" i="318"/>
  <c r="H25" i="318"/>
  <c r="K25" i="318"/>
  <c r="K27" i="318"/>
  <c r="S25" i="318"/>
  <c r="S27" i="318"/>
  <c r="V25" i="318"/>
  <c r="V27" i="318"/>
  <c r="W25" i="318"/>
  <c r="W27" i="318"/>
  <c r="E27" i="318"/>
  <c r="H27" i="318"/>
  <c r="E33" i="318"/>
  <c r="F33" i="318"/>
  <c r="G33" i="318"/>
  <c r="H33" i="318"/>
  <c r="I33" i="318"/>
  <c r="J33" i="318"/>
  <c r="K33" i="318"/>
  <c r="L33" i="318"/>
  <c r="M33" i="318"/>
  <c r="N33" i="318"/>
  <c r="O33" i="318"/>
  <c r="P33" i="318"/>
  <c r="Q33" i="318"/>
  <c r="R33" i="318"/>
  <c r="S33" i="318"/>
  <c r="T33" i="318"/>
  <c r="U33" i="318"/>
  <c r="V33" i="318"/>
  <c r="W33" i="318"/>
  <c r="X33" i="318"/>
  <c r="E6" i="316"/>
  <c r="F6" i="316"/>
  <c r="G6" i="316"/>
  <c r="H6" i="316"/>
  <c r="I6" i="316"/>
  <c r="J6" i="316"/>
  <c r="K6" i="316"/>
  <c r="L6" i="316"/>
  <c r="M6" i="316"/>
  <c r="N6" i="316"/>
  <c r="O6" i="316"/>
  <c r="P6" i="316"/>
  <c r="Q6" i="316"/>
  <c r="R6" i="316"/>
  <c r="S6" i="316"/>
  <c r="T6" i="316"/>
  <c r="U6" i="316"/>
  <c r="V6" i="316"/>
  <c r="W6" i="316"/>
  <c r="X6" i="316"/>
  <c r="Z8" i="316"/>
  <c r="E10" i="316"/>
  <c r="F10" i="316"/>
  <c r="G10" i="316"/>
  <c r="H10" i="316"/>
  <c r="I10" i="316"/>
  <c r="J10" i="316"/>
  <c r="K10" i="316"/>
  <c r="L10" i="316"/>
  <c r="M10" i="316"/>
  <c r="N10" i="316"/>
  <c r="O10" i="316"/>
  <c r="P10" i="316"/>
  <c r="Q10" i="316"/>
  <c r="R10" i="316"/>
  <c r="S10" i="316"/>
  <c r="T10" i="316"/>
  <c r="U10" i="316"/>
  <c r="V10" i="316"/>
  <c r="W10" i="316"/>
  <c r="X10" i="316"/>
  <c r="Z12" i="316"/>
  <c r="Z13" i="316"/>
  <c r="Z14" i="316"/>
  <c r="E16" i="316"/>
  <c r="E27" i="316"/>
  <c r="F16" i="316"/>
  <c r="F17" i="316"/>
  <c r="G16" i="316"/>
  <c r="H16" i="316"/>
  <c r="I16" i="316"/>
  <c r="I25" i="316"/>
  <c r="I17" i="316"/>
  <c r="J16" i="316"/>
  <c r="K16" i="316"/>
  <c r="K27" i="316"/>
  <c r="L16" i="316"/>
  <c r="M16" i="316"/>
  <c r="N16" i="316"/>
  <c r="N17" i="316"/>
  <c r="N25" i="316"/>
  <c r="N27" i="316"/>
  <c r="O16" i="316"/>
  <c r="O25" i="316"/>
  <c r="O27" i="316"/>
  <c r="O17" i="316"/>
  <c r="P16" i="316"/>
  <c r="Q16" i="316"/>
  <c r="Q27" i="316"/>
  <c r="R16" i="316"/>
  <c r="R17" i="316"/>
  <c r="S16" i="316"/>
  <c r="T16" i="316"/>
  <c r="T17" i="316"/>
  <c r="T25" i="316"/>
  <c r="T27" i="316"/>
  <c r="U16" i="316"/>
  <c r="U17" i="316"/>
  <c r="V16" i="316"/>
  <c r="V17" i="316"/>
  <c r="W16" i="316"/>
  <c r="X16" i="316"/>
  <c r="X17" i="316"/>
  <c r="E17" i="316"/>
  <c r="G17" i="316"/>
  <c r="H17" i="316"/>
  <c r="J17" i="316"/>
  <c r="K17" i="316"/>
  <c r="M17" i="316"/>
  <c r="P17" i="316"/>
  <c r="Q17" i="316"/>
  <c r="S17" i="316"/>
  <c r="W17" i="316"/>
  <c r="Z19" i="316"/>
  <c r="Z20" i="316"/>
  <c r="E22" i="316"/>
  <c r="E25" i="316"/>
  <c r="F22" i="316"/>
  <c r="F23" i="316"/>
  <c r="G22" i="316"/>
  <c r="G23" i="316"/>
  <c r="H22" i="316"/>
  <c r="I22" i="316"/>
  <c r="I23" i="316"/>
  <c r="J22" i="316"/>
  <c r="J23" i="316"/>
  <c r="K22" i="316"/>
  <c r="K25" i="316"/>
  <c r="L22" i="316"/>
  <c r="M22" i="316"/>
  <c r="M23" i="316"/>
  <c r="N22" i="316"/>
  <c r="O22" i="316"/>
  <c r="O23" i="316"/>
  <c r="P22" i="316"/>
  <c r="P23" i="316"/>
  <c r="Q22" i="316"/>
  <c r="Q25" i="316"/>
  <c r="R22" i="316"/>
  <c r="R23" i="316"/>
  <c r="S22" i="316"/>
  <c r="S23" i="316"/>
  <c r="T22" i="316"/>
  <c r="U22" i="316"/>
  <c r="V22" i="316"/>
  <c r="V23" i="316"/>
  <c r="W22" i="316"/>
  <c r="W23" i="316"/>
  <c r="X22" i="316"/>
  <c r="Z22" i="316"/>
  <c r="E23" i="316"/>
  <c r="K23" i="316"/>
  <c r="L23" i="316"/>
  <c r="N23" i="316"/>
  <c r="Q23" i="316"/>
  <c r="T23" i="316"/>
  <c r="U23" i="316"/>
  <c r="X23" i="316"/>
  <c r="I27" i="316"/>
  <c r="J25" i="316"/>
  <c r="J27" i="316"/>
  <c r="R25" i="316"/>
  <c r="R27" i="316"/>
  <c r="E33" i="316"/>
  <c r="F33" i="316"/>
  <c r="G33" i="316"/>
  <c r="Z33" i="316"/>
  <c r="AA33" i="316"/>
  <c r="Z4" i="316"/>
  <c r="H33" i="316"/>
  <c r="I33" i="316"/>
  <c r="J33" i="316"/>
  <c r="K33" i="316"/>
  <c r="L33" i="316"/>
  <c r="M33" i="316"/>
  <c r="N33" i="316"/>
  <c r="O33" i="316"/>
  <c r="P33" i="316"/>
  <c r="Q33" i="316"/>
  <c r="R33" i="316"/>
  <c r="S33" i="316"/>
  <c r="T33" i="316"/>
  <c r="U33" i="316"/>
  <c r="V33" i="316"/>
  <c r="W33" i="316"/>
  <c r="X33" i="316"/>
  <c r="E6" i="315"/>
  <c r="F6" i="315"/>
  <c r="G6" i="315"/>
  <c r="H6" i="315"/>
  <c r="I6" i="315"/>
  <c r="J6" i="315"/>
  <c r="K6" i="315"/>
  <c r="L6" i="315"/>
  <c r="M6" i="315"/>
  <c r="N6" i="315"/>
  <c r="O6" i="315"/>
  <c r="P6" i="315"/>
  <c r="Q6" i="315"/>
  <c r="R6" i="315"/>
  <c r="S6" i="315"/>
  <c r="T6" i="315"/>
  <c r="U6" i="315"/>
  <c r="V6" i="315"/>
  <c r="W6" i="315"/>
  <c r="Y8" i="315"/>
  <c r="E10" i="315"/>
  <c r="F10" i="315"/>
  <c r="G10" i="315"/>
  <c r="H10" i="315"/>
  <c r="I10" i="315"/>
  <c r="B10" i="315"/>
  <c r="J10" i="315"/>
  <c r="K10" i="315"/>
  <c r="L10" i="315"/>
  <c r="M10" i="315"/>
  <c r="N10" i="315"/>
  <c r="O10" i="315"/>
  <c r="P10" i="315"/>
  <c r="Q10" i="315"/>
  <c r="R10" i="315"/>
  <c r="S10" i="315"/>
  <c r="T10" i="315"/>
  <c r="U10" i="315"/>
  <c r="V10" i="315"/>
  <c r="W10" i="315"/>
  <c r="Y12" i="315"/>
  <c r="Y13" i="315"/>
  <c r="Y16" i="315"/>
  <c r="Y14" i="315"/>
  <c r="E16" i="315"/>
  <c r="F16" i="315"/>
  <c r="F17" i="315"/>
  <c r="G16" i="315"/>
  <c r="H16" i="315"/>
  <c r="H17" i="315"/>
  <c r="I16" i="315"/>
  <c r="J16" i="315"/>
  <c r="J17" i="315"/>
  <c r="K16" i="315"/>
  <c r="L16" i="315"/>
  <c r="L17" i="315"/>
  <c r="M16" i="315"/>
  <c r="N16" i="315"/>
  <c r="N17" i="315"/>
  <c r="O16" i="315"/>
  <c r="P16" i="315"/>
  <c r="P17" i="315"/>
  <c r="Q16" i="315"/>
  <c r="R16" i="315"/>
  <c r="S16" i="315"/>
  <c r="T16" i="315"/>
  <c r="T17" i="315"/>
  <c r="U16" i="315"/>
  <c r="V16" i="315"/>
  <c r="V17" i="315"/>
  <c r="W16" i="315"/>
  <c r="E17" i="315"/>
  <c r="G17" i="315"/>
  <c r="I17" i="315"/>
  <c r="K17" i="315"/>
  <c r="M17" i="315"/>
  <c r="O17" i="315"/>
  <c r="Q17" i="315"/>
  <c r="S17" i="315"/>
  <c r="U17" i="315"/>
  <c r="W17" i="315"/>
  <c r="Y19" i="315"/>
  <c r="Y20" i="315"/>
  <c r="Y22" i="315"/>
  <c r="E22" i="315"/>
  <c r="F22" i="315"/>
  <c r="G22" i="315"/>
  <c r="H22" i="315"/>
  <c r="H23" i="315"/>
  <c r="I22" i="315"/>
  <c r="J22" i="315"/>
  <c r="K22" i="315"/>
  <c r="L22" i="315"/>
  <c r="L23" i="315"/>
  <c r="M22" i="315"/>
  <c r="M23" i="315"/>
  <c r="N22" i="315"/>
  <c r="O22" i="315"/>
  <c r="P22" i="315"/>
  <c r="P23" i="315"/>
  <c r="Q22" i="315"/>
  <c r="R22" i="315"/>
  <c r="S22" i="315"/>
  <c r="T22" i="315"/>
  <c r="T23" i="315"/>
  <c r="U22" i="315"/>
  <c r="U23" i="315"/>
  <c r="V22" i="315"/>
  <c r="W22" i="315"/>
  <c r="F23" i="315"/>
  <c r="G23" i="315"/>
  <c r="J23" i="315"/>
  <c r="K23" i="315"/>
  <c r="N23" i="315"/>
  <c r="O23" i="315"/>
  <c r="R23" i="315"/>
  <c r="S23" i="315"/>
  <c r="V23" i="315"/>
  <c r="W23" i="315"/>
  <c r="K25" i="315"/>
  <c r="K27" i="315"/>
  <c r="N25" i="315"/>
  <c r="N27" i="315"/>
  <c r="O25" i="315"/>
  <c r="U25" i="315"/>
  <c r="U27" i="315"/>
  <c r="W25" i="315"/>
  <c r="O27" i="315"/>
  <c r="W27" i="315"/>
  <c r="E33" i="315"/>
  <c r="F33" i="315"/>
  <c r="G33" i="315"/>
  <c r="H33" i="315"/>
  <c r="I33" i="315"/>
  <c r="J33" i="315"/>
  <c r="K33" i="315"/>
  <c r="L33" i="315"/>
  <c r="M33" i="315"/>
  <c r="N33" i="315"/>
  <c r="O33" i="315"/>
  <c r="P33" i="315"/>
  <c r="Q33" i="315"/>
  <c r="R33" i="315"/>
  <c r="S33" i="315"/>
  <c r="T33" i="315"/>
  <c r="U33" i="315"/>
  <c r="V33" i="315"/>
  <c r="W33" i="315"/>
  <c r="E6" i="314"/>
  <c r="F6" i="314"/>
  <c r="G6" i="314"/>
  <c r="H6" i="314"/>
  <c r="I6" i="314"/>
  <c r="J6" i="314"/>
  <c r="B6" i="314"/>
  <c r="K6" i="314"/>
  <c r="L6" i="314"/>
  <c r="M6" i="314"/>
  <c r="N6" i="314"/>
  <c r="O6" i="314"/>
  <c r="P6" i="314"/>
  <c r="Q6" i="314"/>
  <c r="R6" i="314"/>
  <c r="S6" i="314"/>
  <c r="T6" i="314"/>
  <c r="U6" i="314"/>
  <c r="V6" i="314"/>
  <c r="W6" i="314"/>
  <c r="Y8" i="314"/>
  <c r="E10" i="314"/>
  <c r="F10" i="314"/>
  <c r="G10" i="314"/>
  <c r="H10" i="314"/>
  <c r="I10" i="314"/>
  <c r="J10" i="314"/>
  <c r="K10" i="314"/>
  <c r="L10" i="314"/>
  <c r="M10" i="314"/>
  <c r="N10" i="314"/>
  <c r="O10" i="314"/>
  <c r="P10" i="314"/>
  <c r="Q10" i="314"/>
  <c r="R10" i="314"/>
  <c r="S10" i="314"/>
  <c r="T10" i="314"/>
  <c r="U10" i="314"/>
  <c r="V10" i="314"/>
  <c r="W10" i="314"/>
  <c r="Y12" i="314"/>
  <c r="Y13" i="314"/>
  <c r="Y14" i="314"/>
  <c r="E16" i="314"/>
  <c r="F16" i="314"/>
  <c r="F25" i="314"/>
  <c r="F27" i="314"/>
  <c r="G16" i="314"/>
  <c r="G17" i="314"/>
  <c r="H16" i="314"/>
  <c r="H17" i="314"/>
  <c r="I16" i="314"/>
  <c r="J16" i="314"/>
  <c r="K16" i="314"/>
  <c r="L16" i="314"/>
  <c r="M16" i="314"/>
  <c r="N16" i="314"/>
  <c r="O16" i="314"/>
  <c r="O17" i="314"/>
  <c r="O25" i="314"/>
  <c r="O27" i="314"/>
  <c r="P16" i="314"/>
  <c r="Q16" i="314"/>
  <c r="R16" i="314"/>
  <c r="R25" i="314"/>
  <c r="R27" i="314"/>
  <c r="S16" i="314"/>
  <c r="S17" i="314"/>
  <c r="T16" i="314"/>
  <c r="T17" i="314"/>
  <c r="U16" i="314"/>
  <c r="V16" i="314"/>
  <c r="W16" i="314"/>
  <c r="E17" i="314"/>
  <c r="F17" i="314"/>
  <c r="J17" i="314"/>
  <c r="L17" i="314"/>
  <c r="N17" i="314"/>
  <c r="P17" i="314"/>
  <c r="Q17" i="314"/>
  <c r="R17" i="314"/>
  <c r="V17" i="314"/>
  <c r="Y19" i="314"/>
  <c r="Y20" i="314"/>
  <c r="E22" i="314"/>
  <c r="E25" i="314"/>
  <c r="E27" i="314"/>
  <c r="F22" i="314"/>
  <c r="G22" i="314"/>
  <c r="H22" i="314"/>
  <c r="I22" i="314"/>
  <c r="I23" i="314"/>
  <c r="J22" i="314"/>
  <c r="K22" i="314"/>
  <c r="L22" i="314"/>
  <c r="L25" i="314"/>
  <c r="L27" i="314"/>
  <c r="M22" i="314"/>
  <c r="M23" i="314"/>
  <c r="N22" i="314"/>
  <c r="O22" i="314"/>
  <c r="P22" i="314"/>
  <c r="P25" i="314"/>
  <c r="P27" i="314"/>
  <c r="Q22" i="314"/>
  <c r="Q23" i="314"/>
  <c r="R22" i="314"/>
  <c r="S22" i="314"/>
  <c r="T22" i="314"/>
  <c r="U22" i="314"/>
  <c r="U23" i="314"/>
  <c r="V22" i="314"/>
  <c r="W22" i="314"/>
  <c r="Y22" i="314"/>
  <c r="E23" i="314"/>
  <c r="F23" i="314"/>
  <c r="G23" i="314"/>
  <c r="H23" i="314"/>
  <c r="J23" i="314"/>
  <c r="K23" i="314"/>
  <c r="L23" i="314"/>
  <c r="N23" i="314"/>
  <c r="O23" i="314"/>
  <c r="P23" i="314"/>
  <c r="R23" i="314"/>
  <c r="S23" i="314"/>
  <c r="T23" i="314"/>
  <c r="V23" i="314"/>
  <c r="W23" i="314"/>
  <c r="H25" i="314"/>
  <c r="J25" i="314"/>
  <c r="J27" i="314"/>
  <c r="N25" i="314"/>
  <c r="Q25" i="314"/>
  <c r="Q27" i="314"/>
  <c r="T25" i="314"/>
  <c r="V25" i="314"/>
  <c r="V27" i="314"/>
  <c r="H27" i="314"/>
  <c r="N27" i="314"/>
  <c r="T27" i="314"/>
  <c r="E34" i="314"/>
  <c r="F34" i="314"/>
  <c r="G34" i="314"/>
  <c r="Y34" i="314"/>
  <c r="Z34" i="314"/>
  <c r="Y4" i="314"/>
  <c r="H34" i="314"/>
  <c r="I34" i="314"/>
  <c r="J34" i="314"/>
  <c r="K34" i="314"/>
  <c r="L34" i="314"/>
  <c r="M34" i="314"/>
  <c r="N34" i="314"/>
  <c r="O34" i="314"/>
  <c r="P34" i="314"/>
  <c r="Q34" i="314"/>
  <c r="R34" i="314"/>
  <c r="S34" i="314"/>
  <c r="T34" i="314"/>
  <c r="U34" i="314"/>
  <c r="V34" i="314"/>
  <c r="W34" i="314"/>
  <c r="E6" i="313"/>
  <c r="F6" i="313"/>
  <c r="G6" i="313"/>
  <c r="H6" i="313"/>
  <c r="I6" i="313"/>
  <c r="J6" i="313"/>
  <c r="K6" i="313"/>
  <c r="L6" i="313"/>
  <c r="M6" i="313"/>
  <c r="N6" i="313"/>
  <c r="O6" i="313"/>
  <c r="P6" i="313"/>
  <c r="Q6" i="313"/>
  <c r="R6" i="313"/>
  <c r="S6" i="313"/>
  <c r="T6" i="313"/>
  <c r="U6" i="313"/>
  <c r="V6" i="313"/>
  <c r="W6" i="313"/>
  <c r="X6" i="313"/>
  <c r="Z8" i="313"/>
  <c r="E10" i="313"/>
  <c r="F10" i="313"/>
  <c r="G10" i="313"/>
  <c r="H10" i="313"/>
  <c r="I10" i="313"/>
  <c r="J10" i="313"/>
  <c r="K10" i="313"/>
  <c r="L10" i="313"/>
  <c r="M10" i="313"/>
  <c r="N10" i="313"/>
  <c r="O10" i="313"/>
  <c r="P10" i="313"/>
  <c r="Q10" i="313"/>
  <c r="R10" i="313"/>
  <c r="S10" i="313"/>
  <c r="T10" i="313"/>
  <c r="U10" i="313"/>
  <c r="V10" i="313"/>
  <c r="W10" i="313"/>
  <c r="X10" i="313"/>
  <c r="Z12" i="313"/>
  <c r="Z16" i="313"/>
  <c r="Z13" i="313"/>
  <c r="Z14" i="313"/>
  <c r="E16" i="313"/>
  <c r="E25" i="313"/>
  <c r="E27" i="313"/>
  <c r="F16" i="313"/>
  <c r="F17" i="313"/>
  <c r="G16" i="313"/>
  <c r="H16" i="313"/>
  <c r="I16" i="313"/>
  <c r="J16" i="313"/>
  <c r="K16" i="313"/>
  <c r="L16" i="313"/>
  <c r="L17" i="313"/>
  <c r="M16" i="313"/>
  <c r="N16" i="313"/>
  <c r="O16" i="313"/>
  <c r="P16" i="313"/>
  <c r="Q16" i="313"/>
  <c r="Q25" i="313"/>
  <c r="Q27" i="313"/>
  <c r="R16" i="313"/>
  <c r="R17" i="313"/>
  <c r="S16" i="313"/>
  <c r="T16" i="313"/>
  <c r="U16" i="313"/>
  <c r="V16" i="313"/>
  <c r="W16" i="313"/>
  <c r="X16" i="313"/>
  <c r="X17" i="313"/>
  <c r="E17" i="313"/>
  <c r="H17" i="313"/>
  <c r="J17" i="313"/>
  <c r="K17" i="313"/>
  <c r="N17" i="313"/>
  <c r="P17" i="313"/>
  <c r="Q17" i="313"/>
  <c r="T17" i="313"/>
  <c r="V17" i="313"/>
  <c r="W17" i="313"/>
  <c r="Z19" i="313"/>
  <c r="Z20" i="313"/>
  <c r="E22" i="313"/>
  <c r="E23" i="313"/>
  <c r="F22" i="313"/>
  <c r="F25" i="313"/>
  <c r="F27" i="313"/>
  <c r="G22" i="313"/>
  <c r="G23" i="313"/>
  <c r="H22" i="313"/>
  <c r="H25" i="313"/>
  <c r="H27" i="313"/>
  <c r="I22" i="313"/>
  <c r="I23" i="313"/>
  <c r="J22" i="313"/>
  <c r="J23" i="313"/>
  <c r="K22" i="313"/>
  <c r="L22" i="313"/>
  <c r="M22" i="313"/>
  <c r="M23" i="313"/>
  <c r="N22" i="313"/>
  <c r="N25" i="313"/>
  <c r="N27" i="313"/>
  <c r="O22" i="313"/>
  <c r="O23" i="313"/>
  <c r="P22" i="313"/>
  <c r="P23" i="313"/>
  <c r="Q22" i="313"/>
  <c r="Q23" i="313"/>
  <c r="R22" i="313"/>
  <c r="R25" i="313"/>
  <c r="R27" i="313"/>
  <c r="S22" i="313"/>
  <c r="S23" i="313"/>
  <c r="T22" i="313"/>
  <c r="T25" i="313"/>
  <c r="T27" i="313"/>
  <c r="U22" i="313"/>
  <c r="U23" i="313"/>
  <c r="V22" i="313"/>
  <c r="V23" i="313"/>
  <c r="W22" i="313"/>
  <c r="X22" i="313"/>
  <c r="Z22" i="313"/>
  <c r="F23" i="313"/>
  <c r="H23" i="313"/>
  <c r="L23" i="313"/>
  <c r="R23" i="313"/>
  <c r="T23" i="313"/>
  <c r="X23" i="313"/>
  <c r="J25" i="313"/>
  <c r="J27" i="313"/>
  <c r="L25" i="313"/>
  <c r="L27" i="313"/>
  <c r="P25" i="313"/>
  <c r="V25" i="313"/>
  <c r="V27" i="313"/>
  <c r="X25" i="313"/>
  <c r="X27" i="313"/>
  <c r="P27" i="313"/>
  <c r="E33" i="313"/>
  <c r="F33" i="313"/>
  <c r="G33" i="313"/>
  <c r="H33" i="313"/>
  <c r="I33" i="313"/>
  <c r="J33" i="313"/>
  <c r="K33" i="313"/>
  <c r="L33" i="313"/>
  <c r="M33" i="313"/>
  <c r="N33" i="313"/>
  <c r="O33" i="313"/>
  <c r="P33" i="313"/>
  <c r="Q33" i="313"/>
  <c r="R33" i="313"/>
  <c r="S33" i="313"/>
  <c r="T33" i="313"/>
  <c r="U33" i="313"/>
  <c r="V33" i="313"/>
  <c r="W33" i="313"/>
  <c r="X33" i="313"/>
  <c r="E6" i="312"/>
  <c r="F6" i="312"/>
  <c r="G6" i="312"/>
  <c r="H6" i="312"/>
  <c r="I6" i="312"/>
  <c r="J6" i="312"/>
  <c r="K6" i="312"/>
  <c r="L6" i="312"/>
  <c r="M6" i="312"/>
  <c r="N6" i="312"/>
  <c r="O6" i="312"/>
  <c r="P6" i="312"/>
  <c r="Q6" i="312"/>
  <c r="R6" i="312"/>
  <c r="S6" i="312"/>
  <c r="T6" i="312"/>
  <c r="U6" i="312"/>
  <c r="V6" i="312"/>
  <c r="X8" i="312"/>
  <c r="E10" i="312"/>
  <c r="B10" i="312"/>
  <c r="F10" i="312"/>
  <c r="G10" i="312"/>
  <c r="H10" i="312"/>
  <c r="I10" i="312"/>
  <c r="J10" i="312"/>
  <c r="K10" i="312"/>
  <c r="L10" i="312"/>
  <c r="M10" i="312"/>
  <c r="N10" i="312"/>
  <c r="O10" i="312"/>
  <c r="P10" i="312"/>
  <c r="Q10" i="312"/>
  <c r="R10" i="312"/>
  <c r="S10" i="312"/>
  <c r="T10" i="312"/>
  <c r="U10" i="312"/>
  <c r="V10" i="312"/>
  <c r="X12" i="312"/>
  <c r="X13" i="312"/>
  <c r="X14" i="312"/>
  <c r="E16" i="312"/>
  <c r="E17" i="312"/>
  <c r="F16" i="312"/>
  <c r="G16" i="312"/>
  <c r="H16" i="312"/>
  <c r="H17" i="312"/>
  <c r="I16" i="312"/>
  <c r="I17" i="312"/>
  <c r="J16" i="312"/>
  <c r="K16" i="312"/>
  <c r="K25" i="312"/>
  <c r="L16" i="312"/>
  <c r="M16" i="312"/>
  <c r="N16" i="312"/>
  <c r="N25" i="312"/>
  <c r="N27" i="312"/>
  <c r="O16" i="312"/>
  <c r="O17" i="312"/>
  <c r="P16" i="312"/>
  <c r="Q16" i="312"/>
  <c r="Q17" i="312"/>
  <c r="R16" i="312"/>
  <c r="S16" i="312"/>
  <c r="T16" i="312"/>
  <c r="T17" i="312"/>
  <c r="U16" i="312"/>
  <c r="U17" i="312"/>
  <c r="V16" i="312"/>
  <c r="X16" i="312"/>
  <c r="F17" i="312"/>
  <c r="G17" i="312"/>
  <c r="J17" i="312"/>
  <c r="L17" i="312"/>
  <c r="M17" i="312"/>
  <c r="P17" i="312"/>
  <c r="R17" i="312"/>
  <c r="S17" i="312"/>
  <c r="V17" i="312"/>
  <c r="X19" i="312"/>
  <c r="X22" i="312"/>
  <c r="X20" i="312"/>
  <c r="E22" i="312"/>
  <c r="F22" i="312"/>
  <c r="G22" i="312"/>
  <c r="G23" i="312"/>
  <c r="H22" i="312"/>
  <c r="I22" i="312"/>
  <c r="I23" i="312"/>
  <c r="J22" i="312"/>
  <c r="J23" i="312"/>
  <c r="K22" i="312"/>
  <c r="L22" i="312"/>
  <c r="L23" i="312"/>
  <c r="M22" i="312"/>
  <c r="M23" i="312"/>
  <c r="N22" i="312"/>
  <c r="O22" i="312"/>
  <c r="O23" i="312"/>
  <c r="P22" i="312"/>
  <c r="Q22" i="312"/>
  <c r="R22" i="312"/>
  <c r="S22" i="312"/>
  <c r="S23" i="312"/>
  <c r="T22" i="312"/>
  <c r="U22" i="312"/>
  <c r="V22" i="312"/>
  <c r="V23" i="312"/>
  <c r="E23" i="312"/>
  <c r="H23" i="312"/>
  <c r="K23" i="312"/>
  <c r="N23" i="312"/>
  <c r="Q23" i="312"/>
  <c r="T23" i="312"/>
  <c r="U23" i="312"/>
  <c r="E25" i="312"/>
  <c r="E27" i="312"/>
  <c r="H25" i="312"/>
  <c r="I25" i="312"/>
  <c r="I27" i="312"/>
  <c r="L25" i="312"/>
  <c r="L27" i="312"/>
  <c r="Q25" i="312"/>
  <c r="Q27" i="312"/>
  <c r="T25" i="312"/>
  <c r="U25" i="312"/>
  <c r="U27" i="312"/>
  <c r="H27" i="312"/>
  <c r="K27" i="312"/>
  <c r="T27" i="312"/>
  <c r="E33" i="312"/>
  <c r="F33" i="312"/>
  <c r="G33" i="312"/>
  <c r="H33" i="312"/>
  <c r="I33" i="312"/>
  <c r="J33" i="312"/>
  <c r="K33" i="312"/>
  <c r="L33" i="312"/>
  <c r="M33" i="312"/>
  <c r="N33" i="312"/>
  <c r="O33" i="312"/>
  <c r="P33" i="312"/>
  <c r="Q33" i="312"/>
  <c r="R33" i="312"/>
  <c r="S33" i="312"/>
  <c r="T33" i="312"/>
  <c r="U33" i="312"/>
  <c r="V33" i="312"/>
  <c r="E6" i="311"/>
  <c r="F6" i="311"/>
  <c r="G6" i="311"/>
  <c r="H6" i="311"/>
  <c r="I6" i="311"/>
  <c r="J6" i="311"/>
  <c r="K6" i="311"/>
  <c r="B6" i="311"/>
  <c r="L6" i="311"/>
  <c r="M6" i="311"/>
  <c r="N6" i="311"/>
  <c r="O6" i="311"/>
  <c r="P6" i="311"/>
  <c r="Q6" i="311"/>
  <c r="R6" i="311"/>
  <c r="S6" i="311"/>
  <c r="T6" i="311"/>
  <c r="U6" i="311"/>
  <c r="V6" i="311"/>
  <c r="W6" i="311"/>
  <c r="X6" i="311"/>
  <c r="Z8" i="311"/>
  <c r="E10" i="311"/>
  <c r="F10" i="311"/>
  <c r="G10" i="311"/>
  <c r="H10" i="311"/>
  <c r="I10" i="311"/>
  <c r="B10" i="311"/>
  <c r="J10" i="311"/>
  <c r="K10" i="311"/>
  <c r="L10" i="311"/>
  <c r="M10" i="311"/>
  <c r="N10" i="311"/>
  <c r="O10" i="311"/>
  <c r="P10" i="311"/>
  <c r="Q10" i="311"/>
  <c r="R10" i="311"/>
  <c r="S10" i="311"/>
  <c r="T10" i="311"/>
  <c r="U10" i="311"/>
  <c r="V10" i="311"/>
  <c r="W10" i="311"/>
  <c r="X10" i="311"/>
  <c r="Z12" i="311"/>
  <c r="Z13" i="311"/>
  <c r="Z14" i="311"/>
  <c r="E16" i="311"/>
  <c r="F16" i="311"/>
  <c r="G16" i="311"/>
  <c r="G17" i="311"/>
  <c r="H16" i="311"/>
  <c r="I16" i="311"/>
  <c r="I25" i="311"/>
  <c r="I27" i="311"/>
  <c r="J16" i="311"/>
  <c r="J17" i="311"/>
  <c r="K16" i="311"/>
  <c r="K25" i="311"/>
  <c r="K27" i="311"/>
  <c r="L16" i="311"/>
  <c r="M16" i="311"/>
  <c r="M17" i="311"/>
  <c r="N16" i="311"/>
  <c r="N17" i="311"/>
  <c r="O16" i="311"/>
  <c r="O25" i="311"/>
  <c r="O27" i="311"/>
  <c r="P16" i="311"/>
  <c r="P17" i="311"/>
  <c r="Q16" i="311"/>
  <c r="Q17" i="311"/>
  <c r="R16" i="311"/>
  <c r="S16" i="311"/>
  <c r="S25" i="311"/>
  <c r="S27" i="311"/>
  <c r="S17" i="311"/>
  <c r="T16" i="311"/>
  <c r="T17" i="311"/>
  <c r="U16" i="311"/>
  <c r="U25" i="311"/>
  <c r="U27" i="311"/>
  <c r="V16" i="311"/>
  <c r="V17" i="311"/>
  <c r="W16" i="311"/>
  <c r="X16" i="311"/>
  <c r="Z16" i="311"/>
  <c r="H17" i="311"/>
  <c r="I17" i="311"/>
  <c r="K17" i="311"/>
  <c r="O17" i="311"/>
  <c r="U17" i="311"/>
  <c r="W17" i="311"/>
  <c r="Z19" i="311"/>
  <c r="Z20" i="311"/>
  <c r="E22" i="311"/>
  <c r="E23" i="311"/>
  <c r="F22" i="311"/>
  <c r="G22" i="311"/>
  <c r="G23" i="311"/>
  <c r="H22" i="311"/>
  <c r="H23" i="311"/>
  <c r="I22" i="311"/>
  <c r="J22" i="311"/>
  <c r="K22" i="311"/>
  <c r="K23" i="311"/>
  <c r="L22" i="311"/>
  <c r="M22" i="311"/>
  <c r="M23" i="311"/>
  <c r="N22" i="311"/>
  <c r="N23" i="311"/>
  <c r="O22" i="311"/>
  <c r="P22" i="311"/>
  <c r="Q22" i="311"/>
  <c r="Q23" i="311"/>
  <c r="R22" i="311"/>
  <c r="S22" i="311"/>
  <c r="S23" i="311"/>
  <c r="T22" i="311"/>
  <c r="T23" i="311"/>
  <c r="U22" i="311"/>
  <c r="V22" i="311"/>
  <c r="V25" i="311"/>
  <c r="V27" i="311"/>
  <c r="W22" i="311"/>
  <c r="W23" i="311"/>
  <c r="X22" i="311"/>
  <c r="Z22" i="311"/>
  <c r="F23" i="311"/>
  <c r="I23" i="311"/>
  <c r="L23" i="311"/>
  <c r="O23" i="311"/>
  <c r="P23" i="311"/>
  <c r="R23" i="311"/>
  <c r="U23" i="311"/>
  <c r="V23" i="311"/>
  <c r="X23" i="311"/>
  <c r="H25" i="311"/>
  <c r="H27" i="311"/>
  <c r="N25" i="311"/>
  <c r="N27" i="311"/>
  <c r="P25" i="311"/>
  <c r="P27" i="311"/>
  <c r="T25" i="311"/>
  <c r="T27" i="311"/>
  <c r="E33" i="311"/>
  <c r="F33" i="311"/>
  <c r="G33" i="311"/>
  <c r="H33" i="311"/>
  <c r="I33" i="311"/>
  <c r="J33" i="311"/>
  <c r="K33" i="311"/>
  <c r="L33" i="311"/>
  <c r="M33" i="311"/>
  <c r="N33" i="311"/>
  <c r="O33" i="311"/>
  <c r="P33" i="311"/>
  <c r="Q33" i="311"/>
  <c r="R33" i="311"/>
  <c r="S33" i="311"/>
  <c r="T33" i="311"/>
  <c r="U33" i="311"/>
  <c r="V33" i="311"/>
  <c r="W33" i="311"/>
  <c r="X33" i="311"/>
  <c r="E6" i="310"/>
  <c r="F6" i="310"/>
  <c r="G6" i="310"/>
  <c r="H6" i="310"/>
  <c r="I6" i="310"/>
  <c r="J6" i="310"/>
  <c r="K6" i="310"/>
  <c r="L6" i="310"/>
  <c r="M6" i="310"/>
  <c r="N6" i="310"/>
  <c r="O6" i="310"/>
  <c r="P6" i="310"/>
  <c r="Q6" i="310"/>
  <c r="R6" i="310"/>
  <c r="S6" i="310"/>
  <c r="T6" i="310"/>
  <c r="U6" i="310"/>
  <c r="V6" i="310"/>
  <c r="W6" i="310"/>
  <c r="X6" i="310"/>
  <c r="Z8" i="310"/>
  <c r="E10" i="310"/>
  <c r="F10" i="310"/>
  <c r="G10" i="310"/>
  <c r="H10" i="310"/>
  <c r="I10" i="310"/>
  <c r="J10" i="310"/>
  <c r="K10" i="310"/>
  <c r="L10" i="310"/>
  <c r="M10" i="310"/>
  <c r="N10" i="310"/>
  <c r="O10" i="310"/>
  <c r="P10" i="310"/>
  <c r="Q10" i="310"/>
  <c r="R10" i="310"/>
  <c r="S10" i="310"/>
  <c r="T10" i="310"/>
  <c r="U10" i="310"/>
  <c r="V10" i="310"/>
  <c r="W10" i="310"/>
  <c r="X10" i="310"/>
  <c r="Z12" i="310"/>
  <c r="Z13" i="310"/>
  <c r="Z16" i="310"/>
  <c r="Z14" i="310"/>
  <c r="E16" i="310"/>
  <c r="E25" i="310"/>
  <c r="E27" i="310"/>
  <c r="F16" i="310"/>
  <c r="F17" i="310"/>
  <c r="G16" i="310"/>
  <c r="G17" i="310"/>
  <c r="H16" i="310"/>
  <c r="I16" i="310"/>
  <c r="I17" i="310"/>
  <c r="J16" i="310"/>
  <c r="K16" i="310"/>
  <c r="K25" i="310"/>
  <c r="K27" i="310"/>
  <c r="L16" i="310"/>
  <c r="L17" i="310"/>
  <c r="M16" i="310"/>
  <c r="N16" i="310"/>
  <c r="O16" i="310"/>
  <c r="O25" i="310"/>
  <c r="O27" i="310"/>
  <c r="O17" i="310"/>
  <c r="P16" i="310"/>
  <c r="Q16" i="310"/>
  <c r="Q25" i="310"/>
  <c r="Q27" i="310"/>
  <c r="R16" i="310"/>
  <c r="R17" i="310"/>
  <c r="S16" i="310"/>
  <c r="S25" i="310"/>
  <c r="S27" i="310"/>
  <c r="T16" i="310"/>
  <c r="U16" i="310"/>
  <c r="U17" i="310"/>
  <c r="V16" i="310"/>
  <c r="W16" i="310"/>
  <c r="W25" i="310"/>
  <c r="W27" i="310"/>
  <c r="X16" i="310"/>
  <c r="X17" i="310"/>
  <c r="E17" i="310"/>
  <c r="J17" i="310"/>
  <c r="K17" i="310"/>
  <c r="M17" i="310"/>
  <c r="P17" i="310"/>
  <c r="Q17" i="310"/>
  <c r="S17" i="310"/>
  <c r="V17" i="310"/>
  <c r="W17" i="310"/>
  <c r="Z19" i="310"/>
  <c r="Z20" i="310"/>
  <c r="E22" i="310"/>
  <c r="F22" i="310"/>
  <c r="F23" i="310"/>
  <c r="G22" i="310"/>
  <c r="G23" i="310"/>
  <c r="H22" i="310"/>
  <c r="I22" i="310"/>
  <c r="I23" i="310"/>
  <c r="J22" i="310"/>
  <c r="K22" i="310"/>
  <c r="L22" i="310"/>
  <c r="L23" i="310"/>
  <c r="M22" i="310"/>
  <c r="M23" i="310"/>
  <c r="N22" i="310"/>
  <c r="O22" i="310"/>
  <c r="P22" i="310"/>
  <c r="Q22" i="310"/>
  <c r="Q23" i="310"/>
  <c r="R22" i="310"/>
  <c r="R23" i="310"/>
  <c r="S22" i="310"/>
  <c r="S23" i="310"/>
  <c r="T22" i="310"/>
  <c r="U22" i="310"/>
  <c r="U23" i="310"/>
  <c r="V22" i="310"/>
  <c r="W22" i="310"/>
  <c r="W23" i="310"/>
  <c r="X22" i="310"/>
  <c r="X23" i="310"/>
  <c r="Z22" i="310"/>
  <c r="E23" i="310"/>
  <c r="H23" i="310"/>
  <c r="K23" i="310"/>
  <c r="N23" i="310"/>
  <c r="O23" i="310"/>
  <c r="T23" i="310"/>
  <c r="F25" i="310"/>
  <c r="L25" i="310"/>
  <c r="L27" i="310"/>
  <c r="M25" i="310"/>
  <c r="M27" i="310"/>
  <c r="R25" i="310"/>
  <c r="X25" i="310"/>
  <c r="X27" i="310"/>
  <c r="F27" i="310"/>
  <c r="R27" i="310"/>
  <c r="E34" i="310"/>
  <c r="F34" i="310"/>
  <c r="Z34" i="310"/>
  <c r="AA34" i="310"/>
  <c r="Z4" i="310"/>
  <c r="G34" i="310"/>
  <c r="H34" i="310"/>
  <c r="I34" i="310"/>
  <c r="J34" i="310"/>
  <c r="K34" i="310"/>
  <c r="L34" i="310"/>
  <c r="M34" i="310"/>
  <c r="N34" i="310"/>
  <c r="O34" i="310"/>
  <c r="P34" i="310"/>
  <c r="Q34" i="310"/>
  <c r="R34" i="310"/>
  <c r="S34" i="310"/>
  <c r="T34" i="310"/>
  <c r="U34" i="310"/>
  <c r="V34" i="310"/>
  <c r="W34" i="310"/>
  <c r="X34" i="310"/>
  <c r="E6" i="309"/>
  <c r="F6" i="309"/>
  <c r="G6" i="309"/>
  <c r="H6" i="309"/>
  <c r="I6" i="309"/>
  <c r="J6" i="309"/>
  <c r="K6" i="309"/>
  <c r="L6" i="309"/>
  <c r="M6" i="309"/>
  <c r="N6" i="309"/>
  <c r="O6" i="309"/>
  <c r="P6" i="309"/>
  <c r="Q6" i="309"/>
  <c r="R6" i="309"/>
  <c r="S6" i="309"/>
  <c r="T6" i="309"/>
  <c r="U6" i="309"/>
  <c r="V6" i="309"/>
  <c r="W6" i="309"/>
  <c r="Y8" i="309"/>
  <c r="E10" i="309"/>
  <c r="F10" i="309"/>
  <c r="G10" i="309"/>
  <c r="H10" i="309"/>
  <c r="I10" i="309"/>
  <c r="J10" i="309"/>
  <c r="K10" i="309"/>
  <c r="B10" i="309"/>
  <c r="L10" i="309"/>
  <c r="M10" i="309"/>
  <c r="N10" i="309"/>
  <c r="O10" i="309"/>
  <c r="P10" i="309"/>
  <c r="Q10" i="309"/>
  <c r="R10" i="309"/>
  <c r="S10" i="309"/>
  <c r="T10" i="309"/>
  <c r="U10" i="309"/>
  <c r="V10" i="309"/>
  <c r="W10" i="309"/>
  <c r="Y12" i="309"/>
  <c r="Y13" i="309"/>
  <c r="Y14" i="309"/>
  <c r="Y16" i="309"/>
  <c r="E16" i="309"/>
  <c r="F16" i="309"/>
  <c r="G16" i="309"/>
  <c r="G25" i="309"/>
  <c r="G27" i="309"/>
  <c r="H16" i="309"/>
  <c r="I16" i="309"/>
  <c r="J16" i="309"/>
  <c r="J17" i="309"/>
  <c r="J25" i="309"/>
  <c r="J27" i="309"/>
  <c r="K16" i="309"/>
  <c r="L16" i="309"/>
  <c r="M16" i="309"/>
  <c r="N16" i="309"/>
  <c r="N17" i="309"/>
  <c r="O16" i="309"/>
  <c r="O17" i="309"/>
  <c r="P16" i="309"/>
  <c r="P27" i="309"/>
  <c r="Q16" i="309"/>
  <c r="R16" i="309"/>
  <c r="S16" i="309"/>
  <c r="S25" i="309"/>
  <c r="S27" i="309"/>
  <c r="T16" i="309"/>
  <c r="U16" i="309"/>
  <c r="V16" i="309"/>
  <c r="V17" i="309"/>
  <c r="V25" i="309"/>
  <c r="V27" i="309"/>
  <c r="W16" i="309"/>
  <c r="F17" i="309"/>
  <c r="G17" i="309"/>
  <c r="H17" i="309"/>
  <c r="I17" i="309"/>
  <c r="K17" i="309"/>
  <c r="L17" i="309"/>
  <c r="P17" i="309"/>
  <c r="R17" i="309"/>
  <c r="S17" i="309"/>
  <c r="T17" i="309"/>
  <c r="U17" i="309"/>
  <c r="W17" i="309"/>
  <c r="Y19" i="309"/>
  <c r="Y22" i="309"/>
  <c r="Y20" i="309"/>
  <c r="E22" i="309"/>
  <c r="F22" i="309"/>
  <c r="G22" i="309"/>
  <c r="G23" i="309"/>
  <c r="H22" i="309"/>
  <c r="I22" i="309"/>
  <c r="J22" i="309"/>
  <c r="J23" i="309"/>
  <c r="K22" i="309"/>
  <c r="K23" i="309"/>
  <c r="L22" i="309"/>
  <c r="M22" i="309"/>
  <c r="N22" i="309"/>
  <c r="N23" i="309"/>
  <c r="O22" i="309"/>
  <c r="O23" i="309"/>
  <c r="P22" i="309"/>
  <c r="P25" i="309"/>
  <c r="Q22" i="309"/>
  <c r="R22" i="309"/>
  <c r="R23" i="309"/>
  <c r="S22" i="309"/>
  <c r="S23" i="309"/>
  <c r="T22" i="309"/>
  <c r="U22" i="309"/>
  <c r="V22" i="309"/>
  <c r="W22" i="309"/>
  <c r="W23" i="309"/>
  <c r="E23" i="309"/>
  <c r="H23" i="309"/>
  <c r="I23" i="309"/>
  <c r="L23" i="309"/>
  <c r="M23" i="309"/>
  <c r="P23" i="309"/>
  <c r="Q23" i="309"/>
  <c r="T23" i="309"/>
  <c r="U23" i="309"/>
  <c r="V23" i="309"/>
  <c r="H25" i="309"/>
  <c r="H27" i="309"/>
  <c r="I25" i="309"/>
  <c r="L25" i="309"/>
  <c r="R25" i="309"/>
  <c r="R27" i="309"/>
  <c r="T25" i="309"/>
  <c r="T27" i="309"/>
  <c r="U25" i="309"/>
  <c r="W25" i="309"/>
  <c r="W27" i="309"/>
  <c r="I27" i="309"/>
  <c r="L27" i="309"/>
  <c r="U27" i="309"/>
  <c r="E33" i="309"/>
  <c r="F33" i="309"/>
  <c r="G33" i="309"/>
  <c r="H33" i="309"/>
  <c r="I33" i="309"/>
  <c r="J33" i="309"/>
  <c r="K33" i="309"/>
  <c r="L33" i="309"/>
  <c r="M33" i="309"/>
  <c r="N33" i="309"/>
  <c r="O33" i="309"/>
  <c r="P33" i="309"/>
  <c r="Q33" i="309"/>
  <c r="R33" i="309"/>
  <c r="S33" i="309"/>
  <c r="T33" i="309"/>
  <c r="U33" i="309"/>
  <c r="V33" i="309"/>
  <c r="W33" i="309"/>
  <c r="E6" i="308"/>
  <c r="F6" i="308"/>
  <c r="G6" i="308"/>
  <c r="H6" i="308"/>
  <c r="I6" i="308"/>
  <c r="J6" i="308"/>
  <c r="K6" i="308"/>
  <c r="L6" i="308"/>
  <c r="M6" i="308"/>
  <c r="N6" i="308"/>
  <c r="O6" i="308"/>
  <c r="P6" i="308"/>
  <c r="Q6" i="308"/>
  <c r="R6" i="308"/>
  <c r="S6" i="308"/>
  <c r="T6" i="308"/>
  <c r="U6" i="308"/>
  <c r="V6" i="308"/>
  <c r="W6" i="308"/>
  <c r="Y8" i="308"/>
  <c r="E10" i="308"/>
  <c r="F10" i="308"/>
  <c r="G10" i="308"/>
  <c r="H10" i="308"/>
  <c r="I10" i="308"/>
  <c r="J10" i="308"/>
  <c r="K10" i="308"/>
  <c r="L10" i="308"/>
  <c r="M10" i="308"/>
  <c r="N10" i="308"/>
  <c r="O10" i="308"/>
  <c r="P10" i="308"/>
  <c r="Q10" i="308"/>
  <c r="R10" i="308"/>
  <c r="S10" i="308"/>
  <c r="T10" i="308"/>
  <c r="U10" i="308"/>
  <c r="V10" i="308"/>
  <c r="W10" i="308"/>
  <c r="Y12" i="308"/>
  <c r="Y13" i="308"/>
  <c r="Y14" i="308"/>
  <c r="E16" i="308"/>
  <c r="F16" i="308"/>
  <c r="F25" i="308"/>
  <c r="F27" i="308"/>
  <c r="G16" i="308"/>
  <c r="H16" i="308"/>
  <c r="H17" i="308"/>
  <c r="I16" i="308"/>
  <c r="J16" i="308"/>
  <c r="J25" i="308"/>
  <c r="J27" i="308"/>
  <c r="K16" i="308"/>
  <c r="K17" i="308"/>
  <c r="L16" i="308"/>
  <c r="L25" i="308"/>
  <c r="L27" i="308"/>
  <c r="M16" i="308"/>
  <c r="N16" i="308"/>
  <c r="O16" i="308"/>
  <c r="O25" i="308"/>
  <c r="O27" i="308"/>
  <c r="P16" i="308"/>
  <c r="P17" i="308"/>
  <c r="Q16" i="308"/>
  <c r="R16" i="308"/>
  <c r="R25" i="308"/>
  <c r="R27" i="308"/>
  <c r="S16" i="308"/>
  <c r="T16" i="308"/>
  <c r="T17" i="308"/>
  <c r="U16" i="308"/>
  <c r="V16" i="308"/>
  <c r="V25" i="308"/>
  <c r="V27" i="308"/>
  <c r="W16" i="308"/>
  <c r="W17" i="308"/>
  <c r="E17" i="308"/>
  <c r="F17" i="308"/>
  <c r="G17" i="308"/>
  <c r="J17" i="308"/>
  <c r="N17" i="308"/>
  <c r="O17" i="308"/>
  <c r="Q17" i="308"/>
  <c r="R17" i="308"/>
  <c r="S17" i="308"/>
  <c r="V17" i="308"/>
  <c r="Y19" i="308"/>
  <c r="Y20" i="308"/>
  <c r="E22" i="308"/>
  <c r="F22" i="308"/>
  <c r="F23" i="308"/>
  <c r="G22" i="308"/>
  <c r="H22" i="308"/>
  <c r="I22" i="308"/>
  <c r="I23" i="308"/>
  <c r="J22" i="308"/>
  <c r="J23" i="308"/>
  <c r="K22" i="308"/>
  <c r="L22" i="308"/>
  <c r="M22" i="308"/>
  <c r="M23" i="308"/>
  <c r="N22" i="308"/>
  <c r="N23" i="308"/>
  <c r="O22" i="308"/>
  <c r="P22" i="308"/>
  <c r="Q22" i="308"/>
  <c r="Q23" i="308"/>
  <c r="R22" i="308"/>
  <c r="R23" i="308"/>
  <c r="S22" i="308"/>
  <c r="T22" i="308"/>
  <c r="U22" i="308"/>
  <c r="U23" i="308"/>
  <c r="V22" i="308"/>
  <c r="V23" i="308"/>
  <c r="W22" i="308"/>
  <c r="Y22" i="308"/>
  <c r="E23" i="308"/>
  <c r="G23" i="308"/>
  <c r="H23" i="308"/>
  <c r="K23" i="308"/>
  <c r="L23" i="308"/>
  <c r="O23" i="308"/>
  <c r="P23" i="308"/>
  <c r="S23" i="308"/>
  <c r="T23" i="308"/>
  <c r="W23" i="308"/>
  <c r="E25" i="308"/>
  <c r="E27" i="308"/>
  <c r="G25" i="308"/>
  <c r="G27" i="308"/>
  <c r="H25" i="308"/>
  <c r="H27" i="308"/>
  <c r="K25" i="308"/>
  <c r="K27" i="308"/>
  <c r="N25" i="308"/>
  <c r="N27" i="308"/>
  <c r="Q25" i="308"/>
  <c r="Q27" i="308"/>
  <c r="S25" i="308"/>
  <c r="S27" i="308"/>
  <c r="T25" i="308"/>
  <c r="T27" i="308"/>
  <c r="W25" i="308"/>
  <c r="W27" i="308"/>
  <c r="E33" i="308"/>
  <c r="F33" i="308"/>
  <c r="G33" i="308"/>
  <c r="H33" i="308"/>
  <c r="I33" i="308"/>
  <c r="J33" i="308"/>
  <c r="K33" i="308"/>
  <c r="L33" i="308"/>
  <c r="M33" i="308"/>
  <c r="N33" i="308"/>
  <c r="O33" i="308"/>
  <c r="P33" i="308"/>
  <c r="Q33" i="308"/>
  <c r="R33" i="308"/>
  <c r="S33" i="308"/>
  <c r="T33" i="308"/>
  <c r="U33" i="308"/>
  <c r="V33" i="308"/>
  <c r="W33" i="308"/>
  <c r="E6" i="307"/>
  <c r="F6" i="307"/>
  <c r="G6" i="307"/>
  <c r="H6" i="307"/>
  <c r="I6" i="307"/>
  <c r="J6" i="307"/>
  <c r="K6" i="307"/>
  <c r="L6" i="307"/>
  <c r="M6" i="307"/>
  <c r="N6" i="307"/>
  <c r="O6" i="307"/>
  <c r="P6" i="307"/>
  <c r="Q6" i="307"/>
  <c r="R6" i="307"/>
  <c r="S6" i="307"/>
  <c r="T6" i="307"/>
  <c r="U6" i="307"/>
  <c r="V6" i="307"/>
  <c r="W6" i="307"/>
  <c r="X6" i="307"/>
  <c r="Z8" i="307"/>
  <c r="E10" i="307"/>
  <c r="F10" i="307"/>
  <c r="G10" i="307"/>
  <c r="H10" i="307"/>
  <c r="I10" i="307"/>
  <c r="J10" i="307"/>
  <c r="K10" i="307"/>
  <c r="L10" i="307"/>
  <c r="M10" i="307"/>
  <c r="N10" i="307"/>
  <c r="O10" i="307"/>
  <c r="P10" i="307"/>
  <c r="Q10" i="307"/>
  <c r="R10" i="307"/>
  <c r="S10" i="307"/>
  <c r="T10" i="307"/>
  <c r="U10" i="307"/>
  <c r="V10" i="307"/>
  <c r="W10" i="307"/>
  <c r="X10" i="307"/>
  <c r="Z12" i="307"/>
  <c r="Z13" i="307"/>
  <c r="Z14" i="307"/>
  <c r="E16" i="307"/>
  <c r="E25" i="307"/>
  <c r="E27" i="307"/>
  <c r="F16" i="307"/>
  <c r="F17" i="307"/>
  <c r="G16" i="307"/>
  <c r="H16" i="307"/>
  <c r="H27" i="307"/>
  <c r="I16" i="307"/>
  <c r="J16" i="307"/>
  <c r="K16" i="307"/>
  <c r="K25" i="307"/>
  <c r="K27" i="307"/>
  <c r="L16" i="307"/>
  <c r="L17" i="307"/>
  <c r="M16" i="307"/>
  <c r="N16" i="307"/>
  <c r="N25" i="307"/>
  <c r="N27" i="307"/>
  <c r="O16" i="307"/>
  <c r="O17" i="307"/>
  <c r="P16" i="307"/>
  <c r="Q16" i="307"/>
  <c r="Q25" i="307"/>
  <c r="Q27" i="307"/>
  <c r="R16" i="307"/>
  <c r="R17" i="307"/>
  <c r="S16" i="307"/>
  <c r="T16" i="307"/>
  <c r="T25" i="307"/>
  <c r="T27" i="307"/>
  <c r="U16" i="307"/>
  <c r="V16" i="307"/>
  <c r="W16" i="307"/>
  <c r="W25" i="307"/>
  <c r="W27" i="307"/>
  <c r="X16" i="307"/>
  <c r="X17" i="307"/>
  <c r="E17" i="307"/>
  <c r="G17" i="307"/>
  <c r="H17" i="307"/>
  <c r="J17" i="307"/>
  <c r="K17" i="307"/>
  <c r="P17" i="307"/>
  <c r="Q17" i="307"/>
  <c r="V17" i="307"/>
  <c r="W17" i="307"/>
  <c r="Z19" i="307"/>
  <c r="Z20" i="307"/>
  <c r="E22" i="307"/>
  <c r="E23" i="307"/>
  <c r="F22" i="307"/>
  <c r="F23" i="307"/>
  <c r="G22" i="307"/>
  <c r="G23" i="307"/>
  <c r="H22" i="307"/>
  <c r="H25" i="307"/>
  <c r="I22" i="307"/>
  <c r="J22" i="307"/>
  <c r="J23" i="307"/>
  <c r="K22" i="307"/>
  <c r="K23" i="307"/>
  <c r="L22" i="307"/>
  <c r="M22" i="307"/>
  <c r="M23" i="307"/>
  <c r="N22" i="307"/>
  <c r="O22" i="307"/>
  <c r="O23" i="307"/>
  <c r="P22" i="307"/>
  <c r="P23" i="307"/>
  <c r="Q22" i="307"/>
  <c r="Q23" i="307"/>
  <c r="R22" i="307"/>
  <c r="R23" i="307"/>
  <c r="S22" i="307"/>
  <c r="S23" i="307"/>
  <c r="T22" i="307"/>
  <c r="U22" i="307"/>
  <c r="U23" i="307"/>
  <c r="V22" i="307"/>
  <c r="V23" i="307"/>
  <c r="W22" i="307"/>
  <c r="W23" i="307"/>
  <c r="X22" i="307"/>
  <c r="X23" i="307"/>
  <c r="Z22" i="307"/>
  <c r="H23" i="307"/>
  <c r="N23" i="307"/>
  <c r="T23" i="307"/>
  <c r="G25" i="307"/>
  <c r="G27" i="307"/>
  <c r="R25" i="307"/>
  <c r="R27" i="307"/>
  <c r="E34" i="307"/>
  <c r="F34" i="307"/>
  <c r="G34" i="307"/>
  <c r="H34" i="307"/>
  <c r="I34" i="307"/>
  <c r="J34" i="307"/>
  <c r="K34" i="307"/>
  <c r="L34" i="307"/>
  <c r="M34" i="307"/>
  <c r="N34" i="307"/>
  <c r="O34" i="307"/>
  <c r="P34" i="307"/>
  <c r="Q34" i="307"/>
  <c r="R34" i="307"/>
  <c r="S34" i="307"/>
  <c r="T34" i="307"/>
  <c r="U34" i="307"/>
  <c r="V34" i="307"/>
  <c r="W34" i="307"/>
  <c r="X34" i="307"/>
  <c r="Z34" i="307"/>
  <c r="AA34" i="307"/>
  <c r="Z4" i="307"/>
  <c r="E6" i="306"/>
  <c r="F6" i="306"/>
  <c r="G6" i="306"/>
  <c r="H6" i="306"/>
  <c r="I6" i="306"/>
  <c r="B6" i="306"/>
  <c r="J6" i="306"/>
  <c r="K6" i="306"/>
  <c r="L6" i="306"/>
  <c r="M6" i="306"/>
  <c r="N6" i="306"/>
  <c r="O6" i="306"/>
  <c r="P6" i="306"/>
  <c r="Q6" i="306"/>
  <c r="R6" i="306"/>
  <c r="S6" i="306"/>
  <c r="T6" i="306"/>
  <c r="U6" i="306"/>
  <c r="V6" i="306"/>
  <c r="W6" i="306"/>
  <c r="Y8" i="306"/>
  <c r="E10" i="306"/>
  <c r="B10" i="306"/>
  <c r="F10" i="306"/>
  <c r="G10" i="306"/>
  <c r="H10" i="306"/>
  <c r="I10" i="306"/>
  <c r="J10" i="306"/>
  <c r="K10" i="306"/>
  <c r="L10" i="306"/>
  <c r="M10" i="306"/>
  <c r="N10" i="306"/>
  <c r="O10" i="306"/>
  <c r="P10" i="306"/>
  <c r="Q10" i="306"/>
  <c r="R10" i="306"/>
  <c r="S10" i="306"/>
  <c r="T10" i="306"/>
  <c r="U10" i="306"/>
  <c r="V10" i="306"/>
  <c r="W10" i="306"/>
  <c r="Y12" i="306"/>
  <c r="Y16" i="306"/>
  <c r="Y13" i="306"/>
  <c r="Y14" i="306"/>
  <c r="E16" i="306"/>
  <c r="F16" i="306"/>
  <c r="G16" i="306"/>
  <c r="H16" i="306"/>
  <c r="H25" i="306"/>
  <c r="H27" i="306"/>
  <c r="I16" i="306"/>
  <c r="I25" i="306"/>
  <c r="I27" i="306"/>
  <c r="J16" i="306"/>
  <c r="K16" i="306"/>
  <c r="L16" i="306"/>
  <c r="L25" i="306"/>
  <c r="L27" i="306"/>
  <c r="M16" i="306"/>
  <c r="M17" i="306"/>
  <c r="N16" i="306"/>
  <c r="O16" i="306"/>
  <c r="P16" i="306"/>
  <c r="Q16" i="306"/>
  <c r="Q17" i="306"/>
  <c r="R16" i="306"/>
  <c r="S16" i="306"/>
  <c r="T16" i="306"/>
  <c r="U16" i="306"/>
  <c r="U25" i="306"/>
  <c r="U27" i="306"/>
  <c r="V16" i="306"/>
  <c r="W16" i="306"/>
  <c r="F17" i="306"/>
  <c r="G17" i="306"/>
  <c r="H17" i="306"/>
  <c r="J17" i="306"/>
  <c r="K17" i="306"/>
  <c r="L17" i="306"/>
  <c r="N17" i="306"/>
  <c r="O17" i="306"/>
  <c r="P17" i="306"/>
  <c r="R17" i="306"/>
  <c r="S17" i="306"/>
  <c r="T17" i="306"/>
  <c r="V17" i="306"/>
  <c r="W17" i="306"/>
  <c r="Y19" i="306"/>
  <c r="Y20" i="306"/>
  <c r="E22" i="306"/>
  <c r="F22" i="306"/>
  <c r="F23" i="306"/>
  <c r="B23" i="306"/>
  <c r="G22" i="306"/>
  <c r="G23" i="306"/>
  <c r="H22" i="306"/>
  <c r="I22" i="306"/>
  <c r="J22" i="306"/>
  <c r="K22" i="306"/>
  <c r="L22" i="306"/>
  <c r="M22" i="306"/>
  <c r="N22" i="306"/>
  <c r="O22" i="306"/>
  <c r="O25" i="306"/>
  <c r="O27" i="306"/>
  <c r="P22" i="306"/>
  <c r="Q22" i="306"/>
  <c r="R22" i="306"/>
  <c r="R25" i="306"/>
  <c r="R27" i="306"/>
  <c r="S22" i="306"/>
  <c r="T22" i="306"/>
  <c r="U22" i="306"/>
  <c r="V22" i="306"/>
  <c r="W22" i="306"/>
  <c r="W25" i="306"/>
  <c r="E23" i="306"/>
  <c r="H23" i="306"/>
  <c r="I23" i="306"/>
  <c r="J23" i="306"/>
  <c r="K23" i="306"/>
  <c r="L23" i="306"/>
  <c r="M23" i="306"/>
  <c r="N23" i="306"/>
  <c r="O23" i="306"/>
  <c r="P23" i="306"/>
  <c r="Q23" i="306"/>
  <c r="R23" i="306"/>
  <c r="S23" i="306"/>
  <c r="T23" i="306"/>
  <c r="U23" i="306"/>
  <c r="V23" i="306"/>
  <c r="W23" i="306"/>
  <c r="F25" i="306"/>
  <c r="F27" i="306"/>
  <c r="K25" i="306"/>
  <c r="K27" i="306"/>
  <c r="N25" i="306"/>
  <c r="N27" i="306"/>
  <c r="Q25" i="306"/>
  <c r="Q27" i="306"/>
  <c r="T25" i="306"/>
  <c r="T27" i="306"/>
  <c r="W27" i="306"/>
  <c r="E33" i="306"/>
  <c r="F33" i="306"/>
  <c r="G33" i="306"/>
  <c r="Y33" i="306"/>
  <c r="Z33" i="306"/>
  <c r="Y4" i="306"/>
  <c r="H33" i="306"/>
  <c r="I33" i="306"/>
  <c r="J33" i="306"/>
  <c r="K33" i="306"/>
  <c r="L33" i="306"/>
  <c r="M33" i="306"/>
  <c r="N33" i="306"/>
  <c r="O33" i="306"/>
  <c r="P33" i="306"/>
  <c r="Q33" i="306"/>
  <c r="R33" i="306"/>
  <c r="S33" i="306"/>
  <c r="T33" i="306"/>
  <c r="U33" i="306"/>
  <c r="V33" i="306"/>
  <c r="W33" i="306"/>
  <c r="E6" i="305"/>
  <c r="F6" i="305"/>
  <c r="G6" i="305"/>
  <c r="H6" i="305"/>
  <c r="I6" i="305"/>
  <c r="J6" i="305"/>
  <c r="K6" i="305"/>
  <c r="L6" i="305"/>
  <c r="M6" i="305"/>
  <c r="N6" i="305"/>
  <c r="O6" i="305"/>
  <c r="P6" i="305"/>
  <c r="Q6" i="305"/>
  <c r="R6" i="305"/>
  <c r="S6" i="305"/>
  <c r="T6" i="305"/>
  <c r="U6" i="305"/>
  <c r="V6" i="305"/>
  <c r="W6" i="305"/>
  <c r="X6" i="305"/>
  <c r="Z8" i="305"/>
  <c r="E10" i="305"/>
  <c r="F10" i="305"/>
  <c r="G10" i="305"/>
  <c r="H10" i="305"/>
  <c r="I10" i="305"/>
  <c r="J10" i="305"/>
  <c r="K10" i="305"/>
  <c r="L10" i="305"/>
  <c r="M10" i="305"/>
  <c r="N10" i="305"/>
  <c r="O10" i="305"/>
  <c r="P10" i="305"/>
  <c r="Q10" i="305"/>
  <c r="R10" i="305"/>
  <c r="S10" i="305"/>
  <c r="T10" i="305"/>
  <c r="U10" i="305"/>
  <c r="V10" i="305"/>
  <c r="W10" i="305"/>
  <c r="X10" i="305"/>
  <c r="Z12" i="305"/>
  <c r="Z13" i="305"/>
  <c r="Z14" i="305"/>
  <c r="E16" i="305"/>
  <c r="F16" i="305"/>
  <c r="F25" i="305"/>
  <c r="F27" i="305"/>
  <c r="G16" i="305"/>
  <c r="G17" i="305"/>
  <c r="H16" i="305"/>
  <c r="I16" i="305"/>
  <c r="J16" i="305"/>
  <c r="J17" i="305"/>
  <c r="K16" i="305"/>
  <c r="L16" i="305"/>
  <c r="L25" i="305"/>
  <c r="L27" i="305"/>
  <c r="M16" i="305"/>
  <c r="M17" i="305"/>
  <c r="N16" i="305"/>
  <c r="O16" i="305"/>
  <c r="P16" i="305"/>
  <c r="P17" i="305"/>
  <c r="Q16" i="305"/>
  <c r="R16" i="305"/>
  <c r="R25" i="305"/>
  <c r="R27" i="305"/>
  <c r="S16" i="305"/>
  <c r="S17" i="305"/>
  <c r="T16" i="305"/>
  <c r="U16" i="305"/>
  <c r="V16" i="305"/>
  <c r="W16" i="305"/>
  <c r="X16" i="305"/>
  <c r="X25" i="305"/>
  <c r="X27" i="305"/>
  <c r="E17" i="305"/>
  <c r="F17" i="305"/>
  <c r="I17" i="305"/>
  <c r="K17" i="305"/>
  <c r="L17" i="305"/>
  <c r="O17" i="305"/>
  <c r="Q17" i="305"/>
  <c r="R17" i="305"/>
  <c r="U17" i="305"/>
  <c r="W17" i="305"/>
  <c r="X17" i="305"/>
  <c r="Z19" i="305"/>
  <c r="Z20" i="305"/>
  <c r="E22" i="305"/>
  <c r="E25" i="305"/>
  <c r="E27" i="305"/>
  <c r="E23" i="305"/>
  <c r="F22" i="305"/>
  <c r="G22" i="305"/>
  <c r="H22" i="305"/>
  <c r="H23" i="305"/>
  <c r="I22" i="305"/>
  <c r="I25" i="305"/>
  <c r="I27" i="305"/>
  <c r="J22" i="305"/>
  <c r="K22" i="305"/>
  <c r="K23" i="305"/>
  <c r="L22" i="305"/>
  <c r="M22" i="305"/>
  <c r="M23" i="305"/>
  <c r="N22" i="305"/>
  <c r="N23" i="305"/>
  <c r="O22" i="305"/>
  <c r="O25" i="305"/>
  <c r="O27" i="305"/>
  <c r="P22" i="305"/>
  <c r="Q22" i="305"/>
  <c r="Q23" i="305"/>
  <c r="R22" i="305"/>
  <c r="S22" i="305"/>
  <c r="S23" i="305"/>
  <c r="T22" i="305"/>
  <c r="T23" i="305"/>
  <c r="U22" i="305"/>
  <c r="U25" i="305"/>
  <c r="U27" i="305"/>
  <c r="V22" i="305"/>
  <c r="V23" i="305"/>
  <c r="W22" i="305"/>
  <c r="W23" i="305"/>
  <c r="X22" i="305"/>
  <c r="Z22" i="305"/>
  <c r="F23" i="305"/>
  <c r="G23" i="305"/>
  <c r="I23" i="305"/>
  <c r="J23" i="305"/>
  <c r="L23" i="305"/>
  <c r="O23" i="305"/>
  <c r="P23" i="305"/>
  <c r="R23" i="305"/>
  <c r="U23" i="305"/>
  <c r="X23" i="305"/>
  <c r="K25" i="305"/>
  <c r="K27" i="305"/>
  <c r="M25" i="305"/>
  <c r="M27" i="305"/>
  <c r="W25" i="305"/>
  <c r="W27" i="305"/>
  <c r="E34" i="305"/>
  <c r="F34" i="305"/>
  <c r="G34" i="305"/>
  <c r="H34" i="305"/>
  <c r="I34" i="305"/>
  <c r="J34" i="305"/>
  <c r="K34" i="305"/>
  <c r="L34" i="305"/>
  <c r="M34" i="305"/>
  <c r="N34" i="305"/>
  <c r="O34" i="305"/>
  <c r="P34" i="305"/>
  <c r="Q34" i="305"/>
  <c r="R34" i="305"/>
  <c r="S34" i="305"/>
  <c r="T34" i="305"/>
  <c r="U34" i="305"/>
  <c r="V34" i="305"/>
  <c r="W34" i="305"/>
  <c r="X34" i="305"/>
  <c r="E6" i="303"/>
  <c r="F6" i="303"/>
  <c r="G6" i="303"/>
  <c r="H6" i="303"/>
  <c r="I6" i="303"/>
  <c r="J6" i="303"/>
  <c r="K6" i="303"/>
  <c r="L6" i="303"/>
  <c r="M6" i="303"/>
  <c r="N6" i="303"/>
  <c r="O6" i="303"/>
  <c r="P6" i="303"/>
  <c r="Q6" i="303"/>
  <c r="R6" i="303"/>
  <c r="S6" i="303"/>
  <c r="T6" i="303"/>
  <c r="U6" i="303"/>
  <c r="V6" i="303"/>
  <c r="W6" i="303"/>
  <c r="X6" i="303"/>
  <c r="Z8" i="303"/>
  <c r="E10" i="303"/>
  <c r="B10" i="303"/>
  <c r="F10" i="303"/>
  <c r="G10" i="303"/>
  <c r="H10" i="303"/>
  <c r="I10" i="303"/>
  <c r="J10" i="303"/>
  <c r="K10" i="303"/>
  <c r="L10" i="303"/>
  <c r="M10" i="303"/>
  <c r="N10" i="303"/>
  <c r="O10" i="303"/>
  <c r="P10" i="303"/>
  <c r="Q10" i="303"/>
  <c r="R10" i="303"/>
  <c r="S10" i="303"/>
  <c r="T10" i="303"/>
  <c r="U10" i="303"/>
  <c r="V10" i="303"/>
  <c r="W10" i="303"/>
  <c r="X10" i="303"/>
  <c r="Z12" i="303"/>
  <c r="Z13" i="303"/>
  <c r="Z14" i="303"/>
  <c r="Z16" i="303"/>
  <c r="E16" i="303"/>
  <c r="F16" i="303"/>
  <c r="F25" i="303"/>
  <c r="F27" i="303"/>
  <c r="F17" i="303"/>
  <c r="G16" i="303"/>
  <c r="H16" i="303"/>
  <c r="H25" i="303"/>
  <c r="H27" i="303"/>
  <c r="I16" i="303"/>
  <c r="I17" i="303"/>
  <c r="J16" i="303"/>
  <c r="J17" i="303"/>
  <c r="K16" i="303"/>
  <c r="L16" i="303"/>
  <c r="L17" i="303"/>
  <c r="M16" i="303"/>
  <c r="N16" i="303"/>
  <c r="N25" i="303"/>
  <c r="N27" i="303"/>
  <c r="O16" i="303"/>
  <c r="O17" i="303"/>
  <c r="P16" i="303"/>
  <c r="Q16" i="303"/>
  <c r="R16" i="303"/>
  <c r="R17" i="303"/>
  <c r="S16" i="303"/>
  <c r="T16" i="303"/>
  <c r="T25" i="303"/>
  <c r="T27" i="303"/>
  <c r="U16" i="303"/>
  <c r="U17" i="303"/>
  <c r="V16" i="303"/>
  <c r="W16" i="303"/>
  <c r="X16" i="303"/>
  <c r="G17" i="303"/>
  <c r="H17" i="303"/>
  <c r="K17" i="303"/>
  <c r="M17" i="303"/>
  <c r="N17" i="303"/>
  <c r="Q17" i="303"/>
  <c r="S17" i="303"/>
  <c r="T17" i="303"/>
  <c r="W17" i="303"/>
  <c r="Z19" i="303"/>
  <c r="Z22" i="303"/>
  <c r="Z20" i="303"/>
  <c r="E22" i="303"/>
  <c r="F22" i="303"/>
  <c r="F23" i="303"/>
  <c r="G22" i="303"/>
  <c r="H22" i="303"/>
  <c r="I22" i="303"/>
  <c r="I25" i="303"/>
  <c r="I23" i="303"/>
  <c r="J22" i="303"/>
  <c r="J23" i="303"/>
  <c r="K22" i="303"/>
  <c r="K25" i="303"/>
  <c r="K27" i="303"/>
  <c r="L22" i="303"/>
  <c r="L23" i="303"/>
  <c r="M22" i="303"/>
  <c r="M23" i="303"/>
  <c r="N22" i="303"/>
  <c r="O22" i="303"/>
  <c r="P22" i="303"/>
  <c r="P23" i="303"/>
  <c r="Q22" i="303"/>
  <c r="R22" i="303"/>
  <c r="R23" i="303"/>
  <c r="S22" i="303"/>
  <c r="S25" i="303"/>
  <c r="S27" i="303"/>
  <c r="T22" i="303"/>
  <c r="U22" i="303"/>
  <c r="U23" i="303"/>
  <c r="V22" i="303"/>
  <c r="V23" i="303"/>
  <c r="W22" i="303"/>
  <c r="W25" i="303"/>
  <c r="W27" i="303"/>
  <c r="X22" i="303"/>
  <c r="X23" i="303"/>
  <c r="E23" i="303"/>
  <c r="H23" i="303"/>
  <c r="K23" i="303"/>
  <c r="N23" i="303"/>
  <c r="O23" i="303"/>
  <c r="T23" i="303"/>
  <c r="W23" i="303"/>
  <c r="I27" i="303"/>
  <c r="J25" i="303"/>
  <c r="J27" i="303"/>
  <c r="M25" i="303"/>
  <c r="M27" i="303"/>
  <c r="R25" i="303"/>
  <c r="R27" i="303"/>
  <c r="E34" i="303"/>
  <c r="F34" i="303"/>
  <c r="G34" i="303"/>
  <c r="H34" i="303"/>
  <c r="I34" i="303"/>
  <c r="J34" i="303"/>
  <c r="K34" i="303"/>
  <c r="L34" i="303"/>
  <c r="M34" i="303"/>
  <c r="N34" i="303"/>
  <c r="O34" i="303"/>
  <c r="P34" i="303"/>
  <c r="Q34" i="303"/>
  <c r="R34" i="303"/>
  <c r="S34" i="303"/>
  <c r="T34" i="303"/>
  <c r="U34" i="303"/>
  <c r="V34" i="303"/>
  <c r="W34" i="303"/>
  <c r="X34" i="303"/>
  <c r="E6" i="304"/>
  <c r="F6" i="304"/>
  <c r="G6" i="304"/>
  <c r="H6" i="304"/>
  <c r="I6" i="304"/>
  <c r="J6" i="304"/>
  <c r="K6" i="304"/>
  <c r="L6" i="304"/>
  <c r="M6" i="304"/>
  <c r="N6" i="304"/>
  <c r="O6" i="304"/>
  <c r="P6" i="304"/>
  <c r="Q6" i="304"/>
  <c r="R6" i="304"/>
  <c r="S6" i="304"/>
  <c r="T6" i="304"/>
  <c r="U6" i="304"/>
  <c r="V6" i="304"/>
  <c r="W6" i="304"/>
  <c r="X6" i="304"/>
  <c r="Z8" i="304"/>
  <c r="E10" i="304"/>
  <c r="B10" i="304"/>
  <c r="F10" i="304"/>
  <c r="G10" i="304"/>
  <c r="H10" i="304"/>
  <c r="I10" i="304"/>
  <c r="J10" i="304"/>
  <c r="K10" i="304"/>
  <c r="L10" i="304"/>
  <c r="M10" i="304"/>
  <c r="N10" i="304"/>
  <c r="O10" i="304"/>
  <c r="P10" i="304"/>
  <c r="Q10" i="304"/>
  <c r="R10" i="304"/>
  <c r="S10" i="304"/>
  <c r="T10" i="304"/>
  <c r="U10" i="304"/>
  <c r="V10" i="304"/>
  <c r="W10" i="304"/>
  <c r="X10" i="304"/>
  <c r="Z12" i="304"/>
  <c r="Z16" i="304"/>
  <c r="Z13" i="304"/>
  <c r="Z14" i="304"/>
  <c r="E16" i="304"/>
  <c r="F16" i="304"/>
  <c r="G16" i="304"/>
  <c r="G25" i="304"/>
  <c r="G27" i="304"/>
  <c r="H16" i="304"/>
  <c r="H17" i="304"/>
  <c r="I16" i="304"/>
  <c r="I17" i="304"/>
  <c r="J16" i="304"/>
  <c r="K16" i="304"/>
  <c r="K17" i="304"/>
  <c r="L16" i="304"/>
  <c r="M16" i="304"/>
  <c r="N16" i="304"/>
  <c r="N17" i="304"/>
  <c r="O16" i="304"/>
  <c r="O17" i="304"/>
  <c r="P16" i="304"/>
  <c r="P27" i="304"/>
  <c r="Q16" i="304"/>
  <c r="R16" i="304"/>
  <c r="S16" i="304"/>
  <c r="S17" i="304"/>
  <c r="S25" i="304"/>
  <c r="S27" i="304"/>
  <c r="T16" i="304"/>
  <c r="T17" i="304"/>
  <c r="U16" i="304"/>
  <c r="U17" i="304"/>
  <c r="V16" i="304"/>
  <c r="V27" i="304"/>
  <c r="W16" i="304"/>
  <c r="X16" i="304"/>
  <c r="F17" i="304"/>
  <c r="G17" i="304"/>
  <c r="J17" i="304"/>
  <c r="L17" i="304"/>
  <c r="M17" i="304"/>
  <c r="P17" i="304"/>
  <c r="R17" i="304"/>
  <c r="V17" i="304"/>
  <c r="X17" i="304"/>
  <c r="Z19" i="304"/>
  <c r="Z20" i="304"/>
  <c r="Z22" i="304"/>
  <c r="E22" i="304"/>
  <c r="E23" i="304"/>
  <c r="F22" i="304"/>
  <c r="F23" i="304"/>
  <c r="G22" i="304"/>
  <c r="G23" i="304"/>
  <c r="H22" i="304"/>
  <c r="H23" i="304"/>
  <c r="I22" i="304"/>
  <c r="I23" i="304"/>
  <c r="J22" i="304"/>
  <c r="K22" i="304"/>
  <c r="K23" i="304"/>
  <c r="L22" i="304"/>
  <c r="L23" i="304"/>
  <c r="M22" i="304"/>
  <c r="M23" i="304"/>
  <c r="N22" i="304"/>
  <c r="O22" i="304"/>
  <c r="O23" i="304"/>
  <c r="P22" i="304"/>
  <c r="P25" i="304"/>
  <c r="Q22" i="304"/>
  <c r="R22" i="304"/>
  <c r="R23" i="304"/>
  <c r="S22" i="304"/>
  <c r="S23" i="304"/>
  <c r="T22" i="304"/>
  <c r="T23" i="304"/>
  <c r="U22" i="304"/>
  <c r="U25" i="304"/>
  <c r="U27" i="304"/>
  <c r="V22" i="304"/>
  <c r="V25" i="304"/>
  <c r="W22" i="304"/>
  <c r="X22" i="304"/>
  <c r="X25" i="304"/>
  <c r="X27" i="304"/>
  <c r="N23" i="304"/>
  <c r="P23" i="304"/>
  <c r="Q23" i="304"/>
  <c r="V23" i="304"/>
  <c r="W23" i="304"/>
  <c r="F25" i="304"/>
  <c r="F27" i="304"/>
  <c r="L25" i="304"/>
  <c r="O25" i="304"/>
  <c r="O27" i="304"/>
  <c r="R25" i="304"/>
  <c r="T25" i="304"/>
  <c r="T27" i="304"/>
  <c r="L27" i="304"/>
  <c r="R27" i="304"/>
  <c r="E33" i="304"/>
  <c r="F33" i="304"/>
  <c r="G33" i="304"/>
  <c r="H33" i="304"/>
  <c r="I33" i="304"/>
  <c r="J33" i="304"/>
  <c r="K33" i="304"/>
  <c r="L33" i="304"/>
  <c r="M33" i="304"/>
  <c r="N33" i="304"/>
  <c r="O33" i="304"/>
  <c r="P33" i="304"/>
  <c r="Q33" i="304"/>
  <c r="R33" i="304"/>
  <c r="S33" i="304"/>
  <c r="T33" i="304"/>
  <c r="U33" i="304"/>
  <c r="V33" i="304"/>
  <c r="W33" i="304"/>
  <c r="X33" i="304"/>
  <c r="N25" i="304"/>
  <c r="N27" i="304"/>
  <c r="U25" i="303"/>
  <c r="U27" i="303"/>
  <c r="L25" i="303"/>
  <c r="L27" i="303"/>
  <c r="P25" i="305"/>
  <c r="P27" i="305"/>
  <c r="G25" i="305"/>
  <c r="G27" i="305"/>
  <c r="B10" i="305"/>
  <c r="P25" i="307"/>
  <c r="P27" i="307"/>
  <c r="Z16" i="307"/>
  <c r="H25" i="304"/>
  <c r="H27" i="304"/>
  <c r="O25" i="303"/>
  <c r="O27" i="303"/>
  <c r="Z34" i="305"/>
  <c r="AA34" i="305"/>
  <c r="Z4" i="305"/>
  <c r="S25" i="305"/>
  <c r="S27" i="305"/>
  <c r="J25" i="305"/>
  <c r="J27" i="305"/>
  <c r="X25" i="307"/>
  <c r="X27" i="307"/>
  <c r="O25" i="307"/>
  <c r="O27" i="307"/>
  <c r="J25" i="307"/>
  <c r="J27" i="307"/>
  <c r="V25" i="306"/>
  <c r="V27" i="306"/>
  <c r="S25" i="306"/>
  <c r="S27" i="306"/>
  <c r="P25" i="306"/>
  <c r="P27" i="306"/>
  <c r="M25" i="306"/>
  <c r="M27" i="306"/>
  <c r="J25" i="306"/>
  <c r="J27" i="306"/>
  <c r="G25" i="306"/>
  <c r="G27" i="306"/>
  <c r="I17" i="307"/>
  <c r="F25" i="307"/>
  <c r="F27" i="307"/>
  <c r="V25" i="312"/>
  <c r="V27" i="312"/>
  <c r="S25" i="312"/>
  <c r="S27" i="312"/>
  <c r="M25" i="312"/>
  <c r="M27" i="312"/>
  <c r="J25" i="312"/>
  <c r="J27" i="312"/>
  <c r="G25" i="312"/>
  <c r="G27" i="312"/>
  <c r="U25" i="316"/>
  <c r="U27" i="316"/>
  <c r="P25" i="316"/>
  <c r="P27" i="316"/>
  <c r="G25" i="316"/>
  <c r="G27" i="316"/>
  <c r="Z16" i="316"/>
  <c r="B6" i="316"/>
  <c r="B17" i="319"/>
  <c r="Z33" i="318"/>
  <c r="AA33" i="318"/>
  <c r="Z4" i="318"/>
  <c r="V25" i="315"/>
  <c r="V27" i="315"/>
  <c r="S25" i="315"/>
  <c r="S27" i="315"/>
  <c r="P25" i="315"/>
  <c r="P27" i="315"/>
  <c r="M25" i="315"/>
  <c r="M27" i="315"/>
  <c r="J25" i="315"/>
  <c r="J27" i="315"/>
  <c r="G25" i="315"/>
  <c r="G27" i="315"/>
  <c r="V25" i="316"/>
  <c r="V27" i="316"/>
  <c r="M25" i="316"/>
  <c r="M27" i="316"/>
  <c r="X25" i="318"/>
  <c r="X27" i="318"/>
  <c r="U25" i="318"/>
  <c r="U27" i="318"/>
  <c r="R25" i="318"/>
  <c r="R27" i="318"/>
  <c r="O25" i="318"/>
  <c r="O27" i="318"/>
  <c r="L25" i="318"/>
  <c r="L27" i="318"/>
  <c r="I25" i="318"/>
  <c r="I27" i="318"/>
  <c r="F25" i="318"/>
  <c r="F27" i="318"/>
  <c r="V25" i="319"/>
  <c r="V27" i="319"/>
  <c r="S25" i="319"/>
  <c r="S27" i="319"/>
  <c r="P25" i="319"/>
  <c r="P27" i="319"/>
  <c r="M25" i="319"/>
  <c r="M27" i="319"/>
  <c r="J25" i="319"/>
  <c r="J27" i="319"/>
  <c r="G25" i="319"/>
  <c r="G27" i="319"/>
  <c r="W25" i="321"/>
  <c r="W27" i="321"/>
  <c r="T25" i="321"/>
  <c r="T27" i="321"/>
  <c r="Q25" i="321"/>
  <c r="Q27" i="321"/>
  <c r="N25" i="321"/>
  <c r="N27" i="321"/>
  <c r="K25" i="321"/>
  <c r="K27" i="321"/>
  <c r="H25" i="321"/>
  <c r="H27" i="321"/>
  <c r="E25" i="321"/>
  <c r="E27" i="321"/>
  <c r="U25" i="323"/>
  <c r="U27" i="323"/>
  <c r="Q25" i="323"/>
  <c r="Q27" i="323"/>
  <c r="L25" i="323"/>
  <c r="L27" i="323"/>
  <c r="H25" i="323"/>
  <c r="H27" i="323"/>
  <c r="S17" i="323"/>
  <c r="J17" i="323"/>
  <c r="F25" i="324"/>
  <c r="F27" i="324"/>
  <c r="B17" i="324"/>
  <c r="B23" i="325"/>
  <c r="X25" i="323"/>
  <c r="X27" i="323"/>
  <c r="O25" i="323"/>
  <c r="O27" i="323"/>
  <c r="F25" i="323"/>
  <c r="F27" i="323"/>
  <c r="B6" i="324"/>
  <c r="W34" i="325"/>
  <c r="X34" i="325"/>
  <c r="W4" i="325"/>
  <c r="B23" i="329"/>
  <c r="J25" i="324"/>
  <c r="J27" i="324"/>
  <c r="E25" i="324"/>
  <c r="E27" i="324"/>
  <c r="S25" i="325"/>
  <c r="S27" i="325"/>
  <c r="J25" i="325"/>
  <c r="J27" i="325"/>
  <c r="U25" i="325"/>
  <c r="U27" i="325"/>
  <c r="R25" i="325"/>
  <c r="R27" i="325"/>
  <c r="O25" i="325"/>
  <c r="O27" i="325"/>
  <c r="L25" i="325"/>
  <c r="L27" i="325"/>
  <c r="I25" i="325"/>
  <c r="I27" i="325"/>
  <c r="F25" i="325"/>
  <c r="F27" i="325"/>
  <c r="P25" i="326"/>
  <c r="P27" i="326"/>
  <c r="M25" i="326"/>
  <c r="M27" i="326"/>
  <c r="J25" i="326"/>
  <c r="J27" i="326"/>
  <c r="G25" i="326"/>
  <c r="G27" i="326"/>
  <c r="B6" i="329"/>
  <c r="R23" i="330"/>
  <c r="R25" i="330"/>
  <c r="R27" i="330"/>
  <c r="O23" i="330"/>
  <c r="O25" i="330"/>
  <c r="O27" i="330"/>
  <c r="L23" i="330"/>
  <c r="L25" i="330"/>
  <c r="L27" i="330"/>
  <c r="I23" i="330"/>
  <c r="I25" i="330"/>
  <c r="I27" i="330"/>
  <c r="F23" i="330"/>
  <c r="F25" i="330"/>
  <c r="F27" i="330"/>
  <c r="B10" i="330"/>
  <c r="Q25" i="328"/>
  <c r="Q27" i="328"/>
  <c r="N25" i="328"/>
  <c r="N27" i="328"/>
  <c r="K25" i="328"/>
  <c r="K27" i="328"/>
  <c r="H25" i="328"/>
  <c r="H27" i="328"/>
  <c r="E25" i="328"/>
  <c r="E27" i="328"/>
  <c r="U25" i="329"/>
  <c r="U27" i="329"/>
  <c r="R25" i="329"/>
  <c r="R27" i="329"/>
  <c r="O25" i="329"/>
  <c r="O27" i="329"/>
  <c r="L25" i="329"/>
  <c r="L27" i="329"/>
  <c r="I25" i="329"/>
  <c r="I27" i="329"/>
  <c r="F25" i="329"/>
  <c r="F27" i="329"/>
  <c r="U33" i="330"/>
  <c r="V33" i="330"/>
  <c r="U4" i="330"/>
  <c r="B23" i="331"/>
  <c r="B6" i="332"/>
  <c r="S25" i="331"/>
  <c r="S27" i="331"/>
  <c r="P25" i="331"/>
  <c r="P27" i="331"/>
  <c r="M25" i="331"/>
  <c r="M27" i="331"/>
  <c r="J25" i="331"/>
  <c r="J27" i="331"/>
  <c r="G25" i="331"/>
  <c r="G27" i="331"/>
  <c r="W17" i="332"/>
  <c r="T17" i="332"/>
  <c r="Q17" i="332"/>
  <c r="N17" i="332"/>
  <c r="K17" i="332"/>
  <c r="H17" i="332"/>
  <c r="E17" i="332"/>
  <c r="B17" i="332"/>
  <c r="B10" i="332"/>
  <c r="B17" i="340"/>
  <c r="U24" i="340"/>
  <c r="U26" i="340"/>
  <c r="R24" i="340"/>
  <c r="R26" i="340"/>
  <c r="O24" i="340"/>
  <c r="O26" i="340"/>
  <c r="L24" i="340"/>
  <c r="L26" i="340"/>
  <c r="I24" i="340"/>
  <c r="I26" i="340"/>
  <c r="F24" i="340"/>
  <c r="F26" i="340"/>
  <c r="C26" i="340"/>
  <c r="B10" i="340"/>
  <c r="B6" i="340"/>
  <c r="X23" i="304"/>
  <c r="U23" i="304"/>
  <c r="Q17" i="304"/>
  <c r="Q25" i="304"/>
  <c r="Q27" i="304"/>
  <c r="Z34" i="303"/>
  <c r="AA34" i="303"/>
  <c r="Z4" i="303"/>
  <c r="X17" i="303"/>
  <c r="X25" i="303"/>
  <c r="X27" i="303"/>
  <c r="E25" i="306"/>
  <c r="E27" i="306"/>
  <c r="C27" i="306"/>
  <c r="E17" i="306"/>
  <c r="B6" i="307"/>
  <c r="U25" i="308"/>
  <c r="U27" i="308"/>
  <c r="U17" i="308"/>
  <c r="Q17" i="309"/>
  <c r="Q25" i="309"/>
  <c r="Q27" i="309"/>
  <c r="E25" i="309"/>
  <c r="E27" i="309"/>
  <c r="E17" i="309"/>
  <c r="Y34" i="322"/>
  <c r="Z34" i="322"/>
  <c r="Y4" i="322"/>
  <c r="G23" i="303"/>
  <c r="G25" i="303"/>
  <c r="G27" i="303"/>
  <c r="V17" i="305"/>
  <c r="V25" i="305"/>
  <c r="V27" i="305"/>
  <c r="S17" i="307"/>
  <c r="S25" i="307"/>
  <c r="S27" i="307"/>
  <c r="M17" i="307"/>
  <c r="M25" i="307"/>
  <c r="M27" i="307"/>
  <c r="B10" i="307"/>
  <c r="Y33" i="308"/>
  <c r="Z33" i="308"/>
  <c r="Y4" i="308"/>
  <c r="B23" i="308"/>
  <c r="B6" i="308"/>
  <c r="H25" i="310"/>
  <c r="H27" i="310"/>
  <c r="H17" i="310"/>
  <c r="I17" i="313"/>
  <c r="I25" i="313"/>
  <c r="I27" i="313"/>
  <c r="M17" i="318"/>
  <c r="M25" i="318"/>
  <c r="M27" i="318"/>
  <c r="K25" i="304"/>
  <c r="K27" i="304"/>
  <c r="M25" i="304"/>
  <c r="M27" i="304"/>
  <c r="E17" i="304"/>
  <c r="E25" i="304"/>
  <c r="E27" i="304"/>
  <c r="V17" i="303"/>
  <c r="V25" i="303"/>
  <c r="V27" i="303"/>
  <c r="P17" i="303"/>
  <c r="P25" i="303"/>
  <c r="P27" i="303"/>
  <c r="E25" i="303"/>
  <c r="E27" i="303"/>
  <c r="E17" i="303"/>
  <c r="B6" i="303"/>
  <c r="Q25" i="305"/>
  <c r="Q27" i="305"/>
  <c r="B6" i="305"/>
  <c r="U17" i="306"/>
  <c r="I17" i="306"/>
  <c r="I23" i="307"/>
  <c r="I25" i="307"/>
  <c r="I27" i="307"/>
  <c r="C27" i="307"/>
  <c r="B10" i="308"/>
  <c r="Y33" i="309"/>
  <c r="Z33" i="309"/>
  <c r="Y4" i="309"/>
  <c r="N25" i="309"/>
  <c r="N27" i="309"/>
  <c r="P23" i="312"/>
  <c r="P25" i="312"/>
  <c r="P27" i="312"/>
  <c r="U17" i="313"/>
  <c r="U25" i="313"/>
  <c r="U27" i="313"/>
  <c r="O17" i="313"/>
  <c r="O25" i="313"/>
  <c r="O27" i="313"/>
  <c r="K17" i="314"/>
  <c r="K25" i="314"/>
  <c r="K27" i="314"/>
  <c r="L17" i="316"/>
  <c r="L25" i="316"/>
  <c r="L27" i="316"/>
  <c r="R25" i="319"/>
  <c r="R27" i="319"/>
  <c r="R23" i="319"/>
  <c r="F23" i="319"/>
  <c r="F25" i="319"/>
  <c r="F27" i="319"/>
  <c r="Z33" i="304"/>
  <c r="AA33" i="304"/>
  <c r="Z4" i="304"/>
  <c r="I25" i="304"/>
  <c r="I27" i="304"/>
  <c r="J23" i="304"/>
  <c r="B23" i="304"/>
  <c r="J25" i="304"/>
  <c r="J27" i="304"/>
  <c r="W17" i="304"/>
  <c r="W25" i="304"/>
  <c r="W27" i="304"/>
  <c r="B6" i="304"/>
  <c r="S23" i="303"/>
  <c r="Q25" i="303"/>
  <c r="Q27" i="303"/>
  <c r="Q23" i="303"/>
  <c r="B23" i="305"/>
  <c r="T17" i="305"/>
  <c r="T25" i="305"/>
  <c r="T27" i="305"/>
  <c r="N17" i="305"/>
  <c r="N25" i="305"/>
  <c r="N27" i="305"/>
  <c r="H17" i="305"/>
  <c r="B17" i="305"/>
  <c r="H25" i="305"/>
  <c r="H27" i="305"/>
  <c r="C27" i="305"/>
  <c r="Z16" i="305"/>
  <c r="Y22" i="306"/>
  <c r="L25" i="307"/>
  <c r="L27" i="307"/>
  <c r="L23" i="307"/>
  <c r="U17" i="307"/>
  <c r="U25" i="307"/>
  <c r="U27" i="307"/>
  <c r="M25" i="308"/>
  <c r="M27" i="308"/>
  <c r="M17" i="308"/>
  <c r="I25" i="308"/>
  <c r="I27" i="308"/>
  <c r="I17" i="308"/>
  <c r="B17" i="308"/>
  <c r="Y16" i="308"/>
  <c r="F25" i="309"/>
  <c r="F27" i="309"/>
  <c r="F23" i="309"/>
  <c r="B23" i="309"/>
  <c r="B6" i="309"/>
  <c r="T25" i="310"/>
  <c r="T27" i="310"/>
  <c r="T17" i="310"/>
  <c r="B6" i="310"/>
  <c r="J23" i="311"/>
  <c r="B23" i="311"/>
  <c r="J25" i="311"/>
  <c r="J27" i="311"/>
  <c r="F25" i="311"/>
  <c r="F27" i="311"/>
  <c r="F17" i="311"/>
  <c r="Z33" i="313"/>
  <c r="AA33" i="313"/>
  <c r="Z4" i="313"/>
  <c r="W23" i="313"/>
  <c r="W25" i="313"/>
  <c r="W27" i="313"/>
  <c r="K23" i="313"/>
  <c r="B23" i="313"/>
  <c r="K25" i="313"/>
  <c r="K27" i="313"/>
  <c r="O23" i="332"/>
  <c r="O25" i="332"/>
  <c r="O27" i="332"/>
  <c r="I23" i="332"/>
  <c r="I25" i="332"/>
  <c r="I27" i="332"/>
  <c r="E23" i="332"/>
  <c r="E25" i="332"/>
  <c r="E27" i="332"/>
  <c r="M25" i="309"/>
  <c r="M27" i="309"/>
  <c r="M17" i="309"/>
  <c r="P23" i="310"/>
  <c r="P25" i="310"/>
  <c r="P27" i="310"/>
  <c r="B10" i="310"/>
  <c r="Z33" i="311"/>
  <c r="AA33" i="311"/>
  <c r="Z4" i="311"/>
  <c r="X25" i="311"/>
  <c r="X27" i="311"/>
  <c r="X17" i="311"/>
  <c r="E25" i="311"/>
  <c r="E27" i="311"/>
  <c r="B10" i="313"/>
  <c r="B23" i="314"/>
  <c r="W17" i="314"/>
  <c r="W25" i="314"/>
  <c r="W27" i="314"/>
  <c r="B10" i="314"/>
  <c r="Y33" i="315"/>
  <c r="Z33" i="315"/>
  <c r="Y4" i="315"/>
  <c r="V17" i="321"/>
  <c r="V25" i="321"/>
  <c r="V27" i="321"/>
  <c r="S17" i="321"/>
  <c r="S25" i="321"/>
  <c r="S27" i="321"/>
  <c r="G17" i="322"/>
  <c r="G25" i="322"/>
  <c r="G27" i="322"/>
  <c r="T25" i="329"/>
  <c r="T27" i="329"/>
  <c r="T17" i="329"/>
  <c r="Q25" i="329"/>
  <c r="Q27" i="329"/>
  <c r="Q17" i="329"/>
  <c r="N17" i="329"/>
  <c r="N25" i="329"/>
  <c r="N27" i="329"/>
  <c r="K17" i="329"/>
  <c r="K25" i="329"/>
  <c r="K27" i="329"/>
  <c r="V25" i="307"/>
  <c r="V27" i="307"/>
  <c r="T17" i="307"/>
  <c r="N17" i="307"/>
  <c r="B17" i="307"/>
  <c r="P25" i="308"/>
  <c r="P27" i="308"/>
  <c r="L17" i="308"/>
  <c r="K25" i="309"/>
  <c r="K27" i="309"/>
  <c r="G25" i="310"/>
  <c r="G27" i="310"/>
  <c r="N25" i="310"/>
  <c r="N27" i="310"/>
  <c r="N17" i="310"/>
  <c r="B17" i="310"/>
  <c r="W25" i="311"/>
  <c r="W27" i="311"/>
  <c r="R25" i="311"/>
  <c r="R27" i="311"/>
  <c r="R17" i="311"/>
  <c r="M25" i="311"/>
  <c r="M27" i="311"/>
  <c r="R23" i="312"/>
  <c r="R25" i="312"/>
  <c r="R27" i="312"/>
  <c r="F23" i="312"/>
  <c r="B23" i="312"/>
  <c r="F25" i="312"/>
  <c r="F27" i="312"/>
  <c r="N17" i="312"/>
  <c r="K17" i="312"/>
  <c r="B17" i="312"/>
  <c r="N23" i="313"/>
  <c r="S17" i="313"/>
  <c r="S25" i="313"/>
  <c r="S27" i="313"/>
  <c r="M17" i="313"/>
  <c r="M25" i="313"/>
  <c r="M27" i="313"/>
  <c r="G17" i="313"/>
  <c r="G25" i="313"/>
  <c r="G27" i="313"/>
  <c r="M17" i="314"/>
  <c r="M25" i="314"/>
  <c r="M27" i="314"/>
  <c r="I25" i="314"/>
  <c r="I27" i="314"/>
  <c r="I17" i="314"/>
  <c r="Y16" i="314"/>
  <c r="F25" i="315"/>
  <c r="F27" i="315"/>
  <c r="B17" i="316"/>
  <c r="P23" i="318"/>
  <c r="P25" i="318"/>
  <c r="P27" i="318"/>
  <c r="S17" i="322"/>
  <c r="S25" i="322"/>
  <c r="S27" i="322"/>
  <c r="J17" i="322"/>
  <c r="J25" i="322"/>
  <c r="J27" i="322"/>
  <c r="T17" i="323"/>
  <c r="T25" i="323"/>
  <c r="T27" i="323"/>
  <c r="R25" i="326"/>
  <c r="R27" i="326"/>
  <c r="R17" i="326"/>
  <c r="O25" i="309"/>
  <c r="O27" i="309"/>
  <c r="V23" i="310"/>
  <c r="V25" i="310"/>
  <c r="V27" i="310"/>
  <c r="J23" i="310"/>
  <c r="B23" i="310"/>
  <c r="J25" i="310"/>
  <c r="J27" i="310"/>
  <c r="U25" i="310"/>
  <c r="U27" i="310"/>
  <c r="I25" i="310"/>
  <c r="I27" i="310"/>
  <c r="E17" i="311"/>
  <c r="B17" i="311"/>
  <c r="Q25" i="311"/>
  <c r="Q27" i="311"/>
  <c r="L25" i="311"/>
  <c r="L27" i="311"/>
  <c r="L17" i="311"/>
  <c r="G25" i="311"/>
  <c r="G27" i="311"/>
  <c r="X33" i="312"/>
  <c r="Y33" i="312"/>
  <c r="X4" i="312"/>
  <c r="B6" i="312"/>
  <c r="B6" i="313"/>
  <c r="B17" i="314"/>
  <c r="U25" i="314"/>
  <c r="U27" i="314"/>
  <c r="U17" i="314"/>
  <c r="Q23" i="315"/>
  <c r="Q25" i="315"/>
  <c r="Q27" i="315"/>
  <c r="I23" i="315"/>
  <c r="I25" i="315"/>
  <c r="I27" i="315"/>
  <c r="E25" i="315"/>
  <c r="E27" i="315"/>
  <c r="E23" i="315"/>
  <c r="B23" i="315"/>
  <c r="R25" i="315"/>
  <c r="R27" i="315"/>
  <c r="R17" i="315"/>
  <c r="B17" i="315"/>
  <c r="H23" i="316"/>
  <c r="B23" i="316"/>
  <c r="H25" i="316"/>
  <c r="H27" i="316"/>
  <c r="X33" i="319"/>
  <c r="Y33" i="319"/>
  <c r="X4" i="319"/>
  <c r="V17" i="322"/>
  <c r="V25" i="322"/>
  <c r="V27" i="322"/>
  <c r="J25" i="327"/>
  <c r="J27" i="327"/>
  <c r="C27" i="327"/>
  <c r="J17" i="327"/>
  <c r="B6" i="327"/>
  <c r="B6" i="315"/>
  <c r="B10" i="316"/>
  <c r="T17" i="318"/>
  <c r="B17" i="318"/>
  <c r="T25" i="318"/>
  <c r="T27" i="318"/>
  <c r="B6" i="318"/>
  <c r="Z33" i="321"/>
  <c r="AA33" i="321"/>
  <c r="Z4" i="321"/>
  <c r="P23" i="321"/>
  <c r="B23" i="321"/>
  <c r="P25" i="321"/>
  <c r="P27" i="321"/>
  <c r="R25" i="322"/>
  <c r="R27" i="322"/>
  <c r="F25" i="322"/>
  <c r="F27" i="322"/>
  <c r="B10" i="322"/>
  <c r="N17" i="323"/>
  <c r="B17" i="323"/>
  <c r="N25" i="323"/>
  <c r="N27" i="323"/>
  <c r="W34" i="324"/>
  <c r="X34" i="324"/>
  <c r="W4" i="324"/>
  <c r="I23" i="324"/>
  <c r="B23" i="324"/>
  <c r="I25" i="324"/>
  <c r="I27" i="324"/>
  <c r="C27" i="324"/>
  <c r="B10" i="324"/>
  <c r="H17" i="325"/>
  <c r="H25" i="325"/>
  <c r="H27" i="325"/>
  <c r="C27" i="325"/>
  <c r="N23" i="326"/>
  <c r="N25" i="326"/>
  <c r="N27" i="326"/>
  <c r="V34" i="327"/>
  <c r="W34" i="327"/>
  <c r="V4" i="327"/>
  <c r="O25" i="312"/>
  <c r="O27" i="312"/>
  <c r="T25" i="315"/>
  <c r="T27" i="315"/>
  <c r="L25" i="315"/>
  <c r="L27" i="315"/>
  <c r="X25" i="316"/>
  <c r="X27" i="316"/>
  <c r="S25" i="316"/>
  <c r="S27" i="316"/>
  <c r="G25" i="318"/>
  <c r="G27" i="318"/>
  <c r="C27" i="318"/>
  <c r="N23" i="318"/>
  <c r="B23" i="318"/>
  <c r="N25" i="318"/>
  <c r="N27" i="318"/>
  <c r="Z22" i="318"/>
  <c r="U25" i="321"/>
  <c r="U27" i="321"/>
  <c r="O17" i="321"/>
  <c r="O25" i="321"/>
  <c r="O27" i="321"/>
  <c r="J17" i="321"/>
  <c r="J25" i="321"/>
  <c r="J27" i="321"/>
  <c r="B10" i="321"/>
  <c r="Q25" i="322"/>
  <c r="Q27" i="322"/>
  <c r="E25" i="322"/>
  <c r="E27" i="322"/>
  <c r="E17" i="322"/>
  <c r="Z16" i="323"/>
  <c r="B10" i="323"/>
  <c r="W22" i="324"/>
  <c r="P25" i="324"/>
  <c r="P27" i="324"/>
  <c r="M25" i="324"/>
  <c r="M27" i="324"/>
  <c r="T17" i="325"/>
  <c r="T25" i="325"/>
  <c r="T27" i="325"/>
  <c r="T33" i="326"/>
  <c r="U33" i="326"/>
  <c r="T4" i="326"/>
  <c r="R23" i="328"/>
  <c r="R25" i="328"/>
  <c r="R27" i="328"/>
  <c r="O25" i="328"/>
  <c r="O27" i="328"/>
  <c r="O23" i="328"/>
  <c r="L23" i="328"/>
  <c r="L25" i="328"/>
  <c r="L27" i="328"/>
  <c r="I23" i="328"/>
  <c r="I25" i="328"/>
  <c r="I27" i="328"/>
  <c r="F23" i="328"/>
  <c r="B23" i="328"/>
  <c r="F25" i="328"/>
  <c r="F27" i="328"/>
  <c r="C27" i="328"/>
  <c r="S25" i="314"/>
  <c r="S27" i="314"/>
  <c r="G25" i="314"/>
  <c r="G27" i="314"/>
  <c r="C27" i="314"/>
  <c r="H25" i="315"/>
  <c r="H27" i="315"/>
  <c r="F25" i="316"/>
  <c r="F27" i="316"/>
  <c r="C27" i="316"/>
  <c r="W25" i="316"/>
  <c r="W27" i="316"/>
  <c r="B10" i="318"/>
  <c r="O25" i="319"/>
  <c r="O27" i="319"/>
  <c r="X22" i="319"/>
  <c r="X16" i="319"/>
  <c r="G25" i="321"/>
  <c r="G27" i="321"/>
  <c r="C27" i="321"/>
  <c r="B6" i="321"/>
  <c r="T17" i="322"/>
  <c r="T25" i="322"/>
  <c r="T27" i="322"/>
  <c r="H17" i="322"/>
  <c r="H25" i="322"/>
  <c r="H27" i="322"/>
  <c r="Z33" i="323"/>
  <c r="AA33" i="323"/>
  <c r="Z4" i="323"/>
  <c r="S23" i="323"/>
  <c r="S25" i="323"/>
  <c r="S27" i="323"/>
  <c r="M23" i="323"/>
  <c r="M25" i="323"/>
  <c r="M27" i="323"/>
  <c r="G23" i="323"/>
  <c r="G25" i="323"/>
  <c r="G27" i="323"/>
  <c r="E25" i="323"/>
  <c r="E27" i="323"/>
  <c r="C27" i="323"/>
  <c r="B6" i="323"/>
  <c r="K17" i="326"/>
  <c r="K25" i="326"/>
  <c r="K27" i="326"/>
  <c r="J17" i="330"/>
  <c r="J25" i="330"/>
  <c r="J27" i="330"/>
  <c r="Q17" i="330"/>
  <c r="Q25" i="330"/>
  <c r="Q27" i="330"/>
  <c r="R23" i="332"/>
  <c r="R25" i="332"/>
  <c r="R27" i="332"/>
  <c r="H25" i="326"/>
  <c r="H27" i="326"/>
  <c r="H23" i="326"/>
  <c r="B23" i="326"/>
  <c r="Q25" i="326"/>
  <c r="Q27" i="326"/>
  <c r="E25" i="326"/>
  <c r="E27" i="326"/>
  <c r="C27" i="326"/>
  <c r="T23" i="327"/>
  <c r="T25" i="327"/>
  <c r="T27" i="327"/>
  <c r="N25" i="327"/>
  <c r="N27" i="327"/>
  <c r="N23" i="327"/>
  <c r="B23" i="327"/>
  <c r="U17" i="327"/>
  <c r="U25" i="327"/>
  <c r="U27" i="327"/>
  <c r="Q25" i="327"/>
  <c r="Q27" i="327"/>
  <c r="X16" i="329"/>
  <c r="K25" i="330"/>
  <c r="K27" i="330"/>
  <c r="K23" i="330"/>
  <c r="B23" i="330"/>
  <c r="W34" i="331"/>
  <c r="X34" i="331"/>
  <c r="W4" i="331"/>
  <c r="Q17" i="331"/>
  <c r="Q25" i="331"/>
  <c r="Q27" i="331"/>
  <c r="I17" i="331"/>
  <c r="I25" i="331"/>
  <c r="I27" i="331"/>
  <c r="H23" i="332"/>
  <c r="W16" i="325"/>
  <c r="E17" i="326"/>
  <c r="L25" i="326"/>
  <c r="L27" i="326"/>
  <c r="L17" i="326"/>
  <c r="B6" i="326"/>
  <c r="S25" i="332"/>
  <c r="S27" i="332"/>
  <c r="K25" i="332"/>
  <c r="K27" i="332"/>
  <c r="M25" i="325"/>
  <c r="M27" i="325"/>
  <c r="K25" i="327"/>
  <c r="K27" i="327"/>
  <c r="U33" i="328"/>
  <c r="V33" i="328"/>
  <c r="U4" i="328"/>
  <c r="J25" i="328"/>
  <c r="J27" i="328"/>
  <c r="B10" i="328"/>
  <c r="H25" i="329"/>
  <c r="H27" i="329"/>
  <c r="B10" i="329"/>
  <c r="S25" i="328"/>
  <c r="S27" i="328"/>
  <c r="S17" i="328"/>
  <c r="G25" i="328"/>
  <c r="G27" i="328"/>
  <c r="G17" i="328"/>
  <c r="B17" i="328"/>
  <c r="E17" i="329"/>
  <c r="B17" i="329"/>
  <c r="E25" i="329"/>
  <c r="E27" i="329"/>
  <c r="C27" i="329"/>
  <c r="H17" i="330"/>
  <c r="H25" i="330"/>
  <c r="H27" i="330"/>
  <c r="C27" i="330"/>
  <c r="B10" i="331"/>
  <c r="R25" i="331"/>
  <c r="R27" i="331"/>
  <c r="F25" i="331"/>
  <c r="F27" i="331"/>
  <c r="G25" i="332"/>
  <c r="G27" i="332"/>
  <c r="B17" i="325"/>
  <c r="C27" i="310"/>
  <c r="B23" i="307"/>
  <c r="C27" i="304"/>
  <c r="B23" i="303"/>
  <c r="B17" i="309"/>
  <c r="B17" i="326"/>
  <c r="B17" i="331"/>
  <c r="B17" i="322"/>
  <c r="C27" i="315"/>
  <c r="C27" i="313"/>
  <c r="C27" i="311"/>
  <c r="C27" i="319"/>
  <c r="B17" i="304"/>
  <c r="C27" i="309"/>
  <c r="B17" i="306"/>
  <c r="C27" i="331"/>
  <c r="B17" i="330"/>
  <c r="B23" i="323"/>
  <c r="C27" i="322"/>
  <c r="B17" i="321"/>
  <c r="B17" i="313"/>
  <c r="C27" i="312"/>
  <c r="C27" i="332"/>
  <c r="B23" i="319"/>
  <c r="B17" i="303"/>
  <c r="B17" i="327"/>
  <c r="B23" i="332"/>
  <c r="C27" i="308"/>
  <c r="C27" i="303"/>
</calcChain>
</file>

<file path=xl/sharedStrings.xml><?xml version="1.0" encoding="utf-8"?>
<sst xmlns="http://schemas.openxmlformats.org/spreadsheetml/2006/main" count="1043" uniqueCount="126">
  <si>
    <t>Количество продуктов питания, подлежащие закладке на 1 человека</t>
  </si>
  <si>
    <t>Итого на 1 чел.</t>
  </si>
  <si>
    <t>Итого к выдаче</t>
  </si>
  <si>
    <t>Цена</t>
  </si>
  <si>
    <t>На сумму</t>
  </si>
  <si>
    <t>Врач (диет сестра)  ____________________ продукты выдал кладовщик _____________________ Продукты принал повар _________________________</t>
  </si>
  <si>
    <t>чай</t>
  </si>
  <si>
    <t>лук</t>
  </si>
  <si>
    <t>соль</t>
  </si>
  <si>
    <t>йогурт</t>
  </si>
  <si>
    <t>сах.пес.</t>
  </si>
  <si>
    <t>хлеб</t>
  </si>
  <si>
    <t xml:space="preserve"> до 11 лет</t>
  </si>
  <si>
    <t xml:space="preserve">c 11 лет </t>
  </si>
  <si>
    <t>интернат</t>
  </si>
  <si>
    <t>персон.</t>
  </si>
  <si>
    <t>лимон</t>
  </si>
  <si>
    <t>рис</t>
  </si>
  <si>
    <t>горох</t>
  </si>
  <si>
    <t>продуктов</t>
  </si>
  <si>
    <t>Наименование</t>
  </si>
  <si>
    <t>сок</t>
  </si>
  <si>
    <t>11 чел</t>
  </si>
  <si>
    <t>яйцо</t>
  </si>
  <si>
    <t>банан</t>
  </si>
  <si>
    <t>мука</t>
  </si>
  <si>
    <t>м.сл</t>
  </si>
  <si>
    <t>м. рас</t>
  </si>
  <si>
    <t>рагу</t>
  </si>
  <si>
    <t>сосиска</t>
  </si>
  <si>
    <t>груша</t>
  </si>
  <si>
    <t>5 чел</t>
  </si>
  <si>
    <t>Уха, пюре, колбаса жареная, салат из ог и помид, чай, хлеб</t>
  </si>
  <si>
    <t>Макароны с сыром, чай хлеб</t>
  </si>
  <si>
    <t>макароны</t>
  </si>
  <si>
    <t>морковь</t>
  </si>
  <si>
    <t>картофель</t>
  </si>
  <si>
    <t>спагетти</t>
  </si>
  <si>
    <t>рагу свин</t>
  </si>
  <si>
    <t>капуста</t>
  </si>
  <si>
    <t>томат. паста</t>
  </si>
  <si>
    <t>ягода прот.</t>
  </si>
  <si>
    <t>филе минт.</t>
  </si>
  <si>
    <t>грудка курин</t>
  </si>
  <si>
    <t>свекла</t>
  </si>
  <si>
    <t>капуста св</t>
  </si>
  <si>
    <t>рагу свин.</t>
  </si>
  <si>
    <t>сметана</t>
  </si>
  <si>
    <t>перловка</t>
  </si>
  <si>
    <t>огурец конс</t>
  </si>
  <si>
    <t>горош. конс.</t>
  </si>
  <si>
    <t>филе минтая</t>
  </si>
  <si>
    <t>сух. мол.</t>
  </si>
  <si>
    <t>мясо котл.</t>
  </si>
  <si>
    <t>голень</t>
  </si>
  <si>
    <t>помидор св.</t>
  </si>
  <si>
    <t>том. паста</t>
  </si>
  <si>
    <t>Суп макаронный, пюре, котлета рыбная, огурец конс., чай, хлеб, сок, кекс</t>
  </si>
  <si>
    <t>огурец конс.</t>
  </si>
  <si>
    <t>кекс</t>
  </si>
  <si>
    <t>Суп гороховый, греча, гуляш курин., компот яблочн., хлеб, груша, кекс</t>
  </si>
  <si>
    <t>яблоко</t>
  </si>
  <si>
    <t>греча</t>
  </si>
  <si>
    <t>грудка</t>
  </si>
  <si>
    <t>Борщ, каша рисовая, чай с лимоном, хлеб, йогурт</t>
  </si>
  <si>
    <t>том.паста</t>
  </si>
  <si>
    <t>том.пас</t>
  </si>
  <si>
    <t>капуста марин</t>
  </si>
  <si>
    <t>печенье</t>
  </si>
  <si>
    <t>Щи из свеж. капусты, макароны, колбаса жареная, чай, хлеб, йогурт, печенье</t>
  </si>
  <si>
    <t>колбаса</t>
  </si>
  <si>
    <t>ягода пр.</t>
  </si>
  <si>
    <t>Уха, греча, фрикадельки мясные, подлива, чай с лимоном, хлеб, печенье, сок</t>
  </si>
  <si>
    <t>Борщ, рис, гуляш курин., компот яблочный, хлеб, йогурт</t>
  </si>
  <si>
    <t>горошек</t>
  </si>
  <si>
    <t>Рассольник, салат рыбный, яйцо 1/2, чай с лимоном, хлеб, йогурт, печенье</t>
  </si>
  <si>
    <t>4 чел</t>
  </si>
  <si>
    <t>том.п</t>
  </si>
  <si>
    <t>Рассольник, винегрет, яйцо 1/2, чай, хлеб, сок, печенье</t>
  </si>
  <si>
    <t>Суп макаронный, пюре, рыба в тесте, помидор консервир., напиток ягодный, хлеб, сок, банан</t>
  </si>
  <si>
    <t>Суп гороховый, капуста тушеная, сосиска отварная, чай с лимоном, хлеб, йогурт</t>
  </si>
  <si>
    <t>Суп макаронный, рис, котлета рыбная, подлива с овощами, напоток яг., хлеб, банан, йогурт</t>
  </si>
  <si>
    <t>Щи из свеж. капусты, греча, кура отварная, помидор свеж., чай, хлеб, груша, печенье</t>
  </si>
  <si>
    <t>6 чел</t>
  </si>
  <si>
    <t>Борщ, пюре, рыба в тесте, компот из яблок, хлеб, йогурт</t>
  </si>
  <si>
    <t>сдоба</t>
  </si>
  <si>
    <t>Суп с крупой, винегрет, яйцо 1/2, чай с лимоном, хлеб, йогурт, сдоба</t>
  </si>
  <si>
    <t>6чел</t>
  </si>
  <si>
    <t>м.слив</t>
  </si>
  <si>
    <t>макар</t>
  </si>
  <si>
    <t>том.п.</t>
  </si>
  <si>
    <t>Рассольник, макароны, гуляш куринный, напиток ягодн, хлеб, груша, йогурт</t>
  </si>
  <si>
    <t>капуста кв</t>
  </si>
  <si>
    <t>Уха, пюре, котлета мясная, капуста маринов., чай, хлеб, кекс</t>
  </si>
  <si>
    <t xml:space="preserve">Суп гороховый, капуста тушеная, сосиска отварная, чай с лимоном, хлеб, </t>
  </si>
  <si>
    <t>кекс фрукт</t>
  </si>
  <si>
    <t>ягода прот</t>
  </si>
  <si>
    <t>печ. трубочка</t>
  </si>
  <si>
    <t>пончик</t>
  </si>
  <si>
    <t>Щи из свеж. капусты, греча, кура отварная, помидор свеж., напиток яг., хлеб, пончик, сок</t>
  </si>
  <si>
    <t>сух. мол</t>
  </si>
  <si>
    <t>капуста св.</t>
  </si>
  <si>
    <t>горошек конс.</t>
  </si>
  <si>
    <t>огурец св</t>
  </si>
  <si>
    <t>Суп макаронный, пюре, котлета рыбная, салат витамин., чай, хлеб, груша, печенье</t>
  </si>
  <si>
    <t>пшено</t>
  </si>
  <si>
    <t>Борщ, каша Дружба, чай, хлеб, йогурт, яблоко</t>
  </si>
  <si>
    <t>Суп с крупой, макароны, колбаса жареная, горошек конс., чай, хлеб, яблоко</t>
  </si>
  <si>
    <t>Борщ, пюре, котлета рыбная, салат из св.капусты., чай, йогурт</t>
  </si>
  <si>
    <t>Суп гороховый, макароны, гуляш курин., чай, хлеб, йогурт</t>
  </si>
  <si>
    <t>Суп макаронный, пюре, котлета мясная, огурец св., чай, хлеб, йогурт</t>
  </si>
  <si>
    <t>котл.мясо</t>
  </si>
  <si>
    <t>огурец св.</t>
  </si>
  <si>
    <t>Борщ, греча, колбаса жареная, помидор св., чай с лимоном, хлеб</t>
  </si>
  <si>
    <t>1 чел</t>
  </si>
  <si>
    <t>м. раст</t>
  </si>
  <si>
    <t>колбаса сл.</t>
  </si>
  <si>
    <t>2 чел</t>
  </si>
  <si>
    <t>Суп с крупой, пюре, рыба в тесте, чай, хлеб, банан</t>
  </si>
  <si>
    <t>Щи из свеж. капусты, рис, кура отварная, кукуруза консервир., компот грушевый, хлеб, йогурт, яблоко</t>
  </si>
  <si>
    <t>кукур. конс.</t>
  </si>
  <si>
    <t>Рассольник, капуста тушеная, сосиска отварная, чай с лимоном, хлеб, йогурт</t>
  </si>
  <si>
    <t>огур конс</t>
  </si>
  <si>
    <r>
      <t xml:space="preserve">Итого на 1 чел.   </t>
    </r>
    <r>
      <rPr>
        <b/>
        <sz val="7"/>
        <rFont val="Times New Roman"/>
        <family val="1"/>
        <charset val="204"/>
      </rPr>
      <t>75,73</t>
    </r>
  </si>
  <si>
    <t>Рассольник, капуста тушеная,колбаса жареная,компот из сухофр. Хлеб</t>
  </si>
  <si>
    <t>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</si>
</sst>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00"/>
  </numFmts>
  <fonts count="8" x14ac:knownFonts="1">
    <font>
      <sz val="10"/>
      <name val="Arial"/>
    </font>
    <font>
      <sz val="10"/>
      <name val="Arial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/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9" fontId="5" fillId="3" borderId="0" xfId="1" applyFont="1" applyFill="1" applyBorder="1" applyAlignment="1"/>
    <xf numFmtId="0" fontId="5" fillId="3" borderId="0" xfId="0" applyFont="1" applyFill="1" applyAlignment="1">
      <alignment horizontal="center"/>
    </xf>
    <xf numFmtId="0" fontId="0" fillId="3" borderId="0" xfId="0" applyFill="1"/>
    <xf numFmtId="9" fontId="5" fillId="3" borderId="9" xfId="1" applyFont="1" applyFill="1" applyBorder="1" applyAlignment="1"/>
    <xf numFmtId="0" fontId="5" fillId="3" borderId="3" xfId="0" applyFont="1" applyFill="1" applyBorder="1"/>
    <xf numFmtId="0" fontId="4" fillId="3" borderId="0" xfId="0" applyFont="1" applyFill="1"/>
    <xf numFmtId="0" fontId="5" fillId="3" borderId="10" xfId="0" applyFont="1" applyFill="1" applyBorder="1" applyAlignment="1"/>
    <xf numFmtId="0" fontId="5" fillId="3" borderId="1" xfId="0" applyFont="1" applyFill="1" applyBorder="1" applyAlignment="1"/>
    <xf numFmtId="0" fontId="4" fillId="3" borderId="0" xfId="0" applyFont="1" applyFill="1" applyBorder="1"/>
    <xf numFmtId="0" fontId="5" fillId="3" borderId="2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5" xfId="0" applyFont="1" applyFill="1" applyBorder="1"/>
    <xf numFmtId="0" fontId="5" fillId="3" borderId="12" xfId="0" applyFont="1" applyFill="1" applyBorder="1" applyAlignment="1"/>
    <xf numFmtId="0" fontId="6" fillId="3" borderId="1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2" fillId="3" borderId="0" xfId="0" applyFont="1" applyFill="1" applyAlignment="1">
      <alignment horizontal="center"/>
    </xf>
    <xf numFmtId="0" fontId="5" fillId="3" borderId="14" xfId="0" applyFont="1" applyFill="1" applyBorder="1" applyAlignment="1"/>
    <xf numFmtId="9" fontId="5" fillId="3" borderId="10" xfId="1" applyFont="1" applyFill="1" applyBorder="1" applyAlignment="1"/>
    <xf numFmtId="0" fontId="5" fillId="3" borderId="9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0" fontId="5" fillId="3" borderId="7" xfId="0" applyFont="1" applyFill="1" applyBorder="1"/>
    <xf numFmtId="0" fontId="5" fillId="3" borderId="16" xfId="0" applyFont="1" applyFill="1" applyBorder="1" applyAlignment="1"/>
    <xf numFmtId="0" fontId="6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 textRotation="90" wrapText="1"/>
    </xf>
    <xf numFmtId="9" fontId="5" fillId="3" borderId="10" xfId="1" applyFont="1" applyFill="1" applyBorder="1" applyAlignment="1">
      <alignment horizontal="center"/>
    </xf>
    <xf numFmtId="9" fontId="5" fillId="3" borderId="9" xfId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9" fontId="5" fillId="3" borderId="26" xfId="1" applyFont="1" applyFill="1" applyBorder="1" applyAlignment="1">
      <alignment horizontal="center" vertical="center" wrapText="1"/>
    </xf>
    <xf numFmtId="9" fontId="5" fillId="3" borderId="1" xfId="1" applyFont="1" applyFill="1" applyBorder="1" applyAlignment="1">
      <alignment horizontal="center" vertical="center" wrapText="1"/>
    </xf>
    <xf numFmtId="9" fontId="5" fillId="3" borderId="18" xfId="1" applyFont="1" applyFill="1" applyBorder="1" applyAlignment="1">
      <alignment horizontal="center" vertical="center" wrapText="1"/>
    </xf>
    <xf numFmtId="9" fontId="5" fillId="3" borderId="0" xfId="1" applyFont="1" applyFill="1" applyBorder="1" applyAlignment="1">
      <alignment horizontal="center" vertical="center" wrapText="1"/>
    </xf>
    <xf numFmtId="9" fontId="5" fillId="3" borderId="19" xfId="1" applyFont="1" applyFill="1" applyBorder="1" applyAlignment="1">
      <alignment horizontal="center" vertical="center" wrapText="1"/>
    </xf>
    <xf numFmtId="9" fontId="5" fillId="3" borderId="11" xfId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9" fontId="5" fillId="3" borderId="22" xfId="1" applyFont="1" applyFill="1" applyBorder="1" applyAlignment="1">
      <alignment horizontal="left" vertical="center" wrapText="1"/>
    </xf>
    <xf numFmtId="9" fontId="5" fillId="3" borderId="23" xfId="1" applyFont="1" applyFill="1" applyBorder="1" applyAlignment="1">
      <alignment horizontal="left" vertical="center" wrapText="1"/>
    </xf>
    <xf numFmtId="9" fontId="5" fillId="3" borderId="18" xfId="1" applyFont="1" applyFill="1" applyBorder="1" applyAlignment="1">
      <alignment horizontal="left" vertical="center" wrapText="1"/>
    </xf>
    <xf numFmtId="9" fontId="5" fillId="3" borderId="0" xfId="1" applyFont="1" applyFill="1" applyBorder="1" applyAlignment="1">
      <alignment horizontal="left" vertical="center" wrapText="1"/>
    </xf>
    <xf numFmtId="9" fontId="5" fillId="3" borderId="19" xfId="1" applyFont="1" applyFill="1" applyBorder="1" applyAlignment="1">
      <alignment horizontal="left"/>
    </xf>
    <xf numFmtId="9" fontId="5" fillId="3" borderId="11" xfId="1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9" fontId="5" fillId="3" borderId="18" xfId="1" applyFont="1" applyFill="1" applyBorder="1" applyAlignment="1">
      <alignment horizontal="left"/>
    </xf>
    <xf numFmtId="9" fontId="5" fillId="3" borderId="0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9" fontId="5" fillId="0" borderId="26" xfId="1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10" xfId="1" applyFont="1" applyBorder="1" applyAlignment="1">
      <alignment horizontal="center" vertical="center" wrapText="1"/>
    </xf>
    <xf numFmtId="9" fontId="5" fillId="0" borderId="18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9" fontId="5" fillId="0" borderId="15" xfId="1" applyFont="1" applyBorder="1" applyAlignment="1">
      <alignment horizontal="center" vertical="center" wrapText="1"/>
    </xf>
    <xf numFmtId="9" fontId="5" fillId="0" borderId="19" xfId="1" applyFont="1" applyBorder="1" applyAlignment="1">
      <alignment horizontal="center" vertical="center" wrapText="1"/>
    </xf>
    <xf numFmtId="9" fontId="5" fillId="0" borderId="1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F35" sqref="F35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0" width="5.140625" style="23" customWidth="1"/>
    <col min="11" max="13" width="4.5703125" style="23" customWidth="1"/>
    <col min="14" max="14" width="4.85546875" style="23" customWidth="1"/>
    <col min="15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55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6</v>
      </c>
      <c r="I2" s="54" t="s">
        <v>37</v>
      </c>
      <c r="J2" s="54" t="s">
        <v>58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52</v>
      </c>
      <c r="P2" s="54" t="s">
        <v>10</v>
      </c>
      <c r="Q2" s="54" t="s">
        <v>8</v>
      </c>
      <c r="R2" s="54" t="s">
        <v>11</v>
      </c>
      <c r="S2" s="54" t="s">
        <v>21</v>
      </c>
      <c r="T2" s="54" t="s">
        <v>59</v>
      </c>
      <c r="U2" s="54"/>
      <c r="V2" s="54"/>
      <c r="W2" s="54"/>
      <c r="X2" s="54"/>
      <c r="Y2" s="32"/>
      <c r="Z2" s="2"/>
    </row>
    <row r="3" spans="1:28" ht="12.75" customHeight="1" x14ac:dyDescent="0.2">
      <c r="A3" s="33" t="s">
        <v>12</v>
      </c>
      <c r="B3" s="128" t="s">
        <v>57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31</v>
      </c>
      <c r="B4" s="130"/>
      <c r="C4" s="131"/>
      <c r="D4" s="27"/>
      <c r="E4" s="14">
        <v>2.5000000000000001E-2</v>
      </c>
      <c r="F4" s="14">
        <v>0.03</v>
      </c>
      <c r="G4" s="14">
        <v>0.2</v>
      </c>
      <c r="H4" s="15">
        <v>5.0000000000000001E-3</v>
      </c>
      <c r="I4" s="15">
        <v>2.5000000000000001E-2</v>
      </c>
      <c r="J4" s="15">
        <v>0.15</v>
      </c>
      <c r="K4" s="15">
        <v>0.03</v>
      </c>
      <c r="L4" s="15">
        <v>0.04</v>
      </c>
      <c r="M4" s="15">
        <v>0.48</v>
      </c>
      <c r="N4" s="15">
        <v>0.125</v>
      </c>
      <c r="O4" s="15">
        <v>0.02</v>
      </c>
      <c r="P4" s="15">
        <v>7.4999999999999997E-2</v>
      </c>
      <c r="Q4" s="15">
        <v>0.02</v>
      </c>
      <c r="R4" s="15">
        <v>0.3</v>
      </c>
      <c r="S4" s="15">
        <v>5</v>
      </c>
      <c r="T4" s="15">
        <v>0.49299999999999999</v>
      </c>
      <c r="U4" s="15"/>
      <c r="V4" s="15"/>
      <c r="W4" s="15"/>
      <c r="X4" s="15"/>
      <c r="Y4" s="25"/>
      <c r="Z4" s="9">
        <f>AA33</f>
        <v>73.519720000000007</v>
      </c>
      <c r="AA4">
        <v>73.52</v>
      </c>
    </row>
    <row r="5" spans="1:28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61"/>
      <c r="B6" s="134">
        <f>SUM(E6:X6)</f>
        <v>367.59860000000003</v>
      </c>
      <c r="C6" s="135"/>
      <c r="D6" s="60"/>
      <c r="E6" s="17">
        <f t="shared" ref="E6:X6" si="0">E4*E26</f>
        <v>5.25</v>
      </c>
      <c r="F6" s="17">
        <f t="shared" si="0"/>
        <v>3.5000999999999998</v>
      </c>
      <c r="G6" s="17">
        <f t="shared" si="0"/>
        <v>70</v>
      </c>
      <c r="H6" s="17">
        <f t="shared" si="0"/>
        <v>4</v>
      </c>
      <c r="I6" s="17">
        <f t="shared" si="0"/>
        <v>1.3</v>
      </c>
      <c r="J6" s="17">
        <f t="shared" si="0"/>
        <v>21.499500000000001</v>
      </c>
      <c r="K6" s="17">
        <f t="shared" si="0"/>
        <v>1.2</v>
      </c>
      <c r="L6" s="17">
        <f t="shared" si="0"/>
        <v>1.4000000000000001</v>
      </c>
      <c r="M6" s="17">
        <f t="shared" si="0"/>
        <v>0</v>
      </c>
      <c r="N6" s="17">
        <f t="shared" si="0"/>
        <v>15</v>
      </c>
      <c r="O6" s="17">
        <f>O4*O26</f>
        <v>12.5</v>
      </c>
      <c r="P6" s="17">
        <f>P4*P26</f>
        <v>4.5</v>
      </c>
      <c r="Q6" s="17">
        <f t="shared" si="0"/>
        <v>0.6</v>
      </c>
      <c r="R6" s="17">
        <f t="shared" si="0"/>
        <v>13.598999999999998</v>
      </c>
      <c r="S6" s="17">
        <f t="shared" si="0"/>
        <v>90</v>
      </c>
      <c r="T6" s="17">
        <f t="shared" si="0"/>
        <v>123.25</v>
      </c>
      <c r="U6" s="17">
        <f t="shared" si="0"/>
        <v>0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59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0.03</v>
      </c>
      <c r="G25" s="22">
        <f t="shared" si="6"/>
        <v>0.2</v>
      </c>
      <c r="H25" s="22">
        <f t="shared" si="6"/>
        <v>5.0000000000000001E-3</v>
      </c>
      <c r="I25" s="22">
        <f t="shared" si="6"/>
        <v>2.5000000000000001E-2</v>
      </c>
      <c r="J25" s="22">
        <f t="shared" si="6"/>
        <v>0.15</v>
      </c>
      <c r="K25" s="22">
        <f t="shared" si="6"/>
        <v>0.03</v>
      </c>
      <c r="L25" s="22">
        <f t="shared" si="6"/>
        <v>0.04</v>
      </c>
      <c r="M25" s="22">
        <f t="shared" si="6"/>
        <v>0.48</v>
      </c>
      <c r="N25" s="22">
        <f t="shared" si="6"/>
        <v>0.125</v>
      </c>
      <c r="O25" s="22">
        <f t="shared" si="6"/>
        <v>0.02</v>
      </c>
      <c r="P25" s="22">
        <f t="shared" si="6"/>
        <v>7.4999999999999997E-2</v>
      </c>
      <c r="Q25" s="22">
        <f t="shared" si="6"/>
        <v>0.02</v>
      </c>
      <c r="R25" s="22">
        <f t="shared" si="6"/>
        <v>0.3</v>
      </c>
      <c r="S25" s="22">
        <f t="shared" si="6"/>
        <v>5</v>
      </c>
      <c r="T25" s="22">
        <f t="shared" si="6"/>
        <v>0.49299999999999999</v>
      </c>
      <c r="U25" s="22">
        <f t="shared" si="6"/>
        <v>0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350</v>
      </c>
      <c r="H26" s="15">
        <v>800</v>
      </c>
      <c r="I26" s="15">
        <v>52</v>
      </c>
      <c r="J26" s="15">
        <v>143.33000000000001</v>
      </c>
      <c r="K26" s="15">
        <v>40</v>
      </c>
      <c r="L26" s="15">
        <v>35</v>
      </c>
      <c r="M26" s="15"/>
      <c r="N26" s="15">
        <v>120</v>
      </c>
      <c r="O26" s="15">
        <v>625</v>
      </c>
      <c r="P26" s="15">
        <v>60</v>
      </c>
      <c r="Q26" s="15">
        <v>30</v>
      </c>
      <c r="R26" s="15">
        <v>45.33</v>
      </c>
      <c r="S26" s="15">
        <v>18</v>
      </c>
      <c r="T26" s="15">
        <v>250</v>
      </c>
      <c r="U26" s="15"/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367.59860000000003</v>
      </c>
      <c r="D27" s="28"/>
      <c r="E27" s="22">
        <f t="shared" ref="E27:X27" si="7">E25*E26</f>
        <v>5.25</v>
      </c>
      <c r="F27" s="22">
        <f t="shared" si="7"/>
        <v>3.5000999999999998</v>
      </c>
      <c r="G27" s="22">
        <f t="shared" si="7"/>
        <v>70</v>
      </c>
      <c r="H27" s="22">
        <f t="shared" si="7"/>
        <v>4</v>
      </c>
      <c r="I27" s="22">
        <f t="shared" si="7"/>
        <v>1.3</v>
      </c>
      <c r="J27" s="22">
        <f t="shared" si="7"/>
        <v>21.499500000000001</v>
      </c>
      <c r="K27" s="22">
        <f t="shared" si="7"/>
        <v>1.2</v>
      </c>
      <c r="L27" s="22">
        <f t="shared" si="7"/>
        <v>1.4000000000000001</v>
      </c>
      <c r="M27" s="22">
        <f t="shared" si="7"/>
        <v>0</v>
      </c>
      <c r="N27" s="22">
        <f t="shared" si="7"/>
        <v>15</v>
      </c>
      <c r="O27" s="22">
        <f>O25*O26</f>
        <v>12.5</v>
      </c>
      <c r="P27" s="22">
        <f>P25*P26</f>
        <v>4.5</v>
      </c>
      <c r="Q27" s="22">
        <f t="shared" si="7"/>
        <v>0.6</v>
      </c>
      <c r="R27" s="22">
        <f t="shared" si="7"/>
        <v>13.598999999999998</v>
      </c>
      <c r="S27" s="22">
        <f t="shared" si="7"/>
        <v>90</v>
      </c>
      <c r="T27" s="22">
        <f t="shared" si="7"/>
        <v>123.25</v>
      </c>
      <c r="U27" s="22">
        <f t="shared" si="7"/>
        <v>0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5.25</v>
      </c>
      <c r="F33" s="25">
        <f>F4*F26</f>
        <v>3.5000999999999998</v>
      </c>
      <c r="G33" s="25">
        <f>G4*G26</f>
        <v>70</v>
      </c>
      <c r="H33" s="25">
        <f t="shared" ref="H33:X33" si="8">H4*H26</f>
        <v>4</v>
      </c>
      <c r="I33" s="25">
        <f t="shared" si="8"/>
        <v>1.3</v>
      </c>
      <c r="J33" s="25">
        <f>J4*J26</f>
        <v>21.499500000000001</v>
      </c>
      <c r="K33" s="25">
        <f>K4*K26</f>
        <v>1.2</v>
      </c>
      <c r="L33" s="25">
        <f>L4*L26</f>
        <v>1.4000000000000001</v>
      </c>
      <c r="M33" s="25">
        <f>M4*M26</f>
        <v>0</v>
      </c>
      <c r="N33" s="25">
        <f t="shared" si="8"/>
        <v>15</v>
      </c>
      <c r="O33" s="25">
        <f t="shared" si="8"/>
        <v>12.5</v>
      </c>
      <c r="P33" s="25">
        <f>P4*P26</f>
        <v>4.5</v>
      </c>
      <c r="Q33" s="25">
        <f>Q4*Q26</f>
        <v>0.6</v>
      </c>
      <c r="R33" s="25">
        <f>R4*R26</f>
        <v>13.598999999999998</v>
      </c>
      <c r="S33" s="25">
        <f t="shared" si="8"/>
        <v>90</v>
      </c>
      <c r="T33" s="25">
        <f t="shared" si="8"/>
        <v>123.25</v>
      </c>
      <c r="U33" s="25">
        <f t="shared" si="8"/>
        <v>0</v>
      </c>
      <c r="V33" s="25">
        <f t="shared" si="8"/>
        <v>0</v>
      </c>
      <c r="W33" s="25">
        <f t="shared" si="8"/>
        <v>0</v>
      </c>
      <c r="X33" s="25">
        <f t="shared" si="8"/>
        <v>0</v>
      </c>
      <c r="Y33" s="43"/>
      <c r="Z33" s="4">
        <f>SUM(E33:Y33)</f>
        <v>367.59860000000003</v>
      </c>
      <c r="AA33" s="4">
        <f>Z33/5</f>
        <v>73.519720000000007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3"/>
  <sheetViews>
    <sheetView workbookViewId="0">
      <selection activeCell="P41" sqref="P41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3" width="4.5703125" style="23" customWidth="1"/>
    <col min="14" max="14" width="4.85546875" style="23" customWidth="1"/>
    <col min="15" max="22" width="4.5703125" style="23" customWidth="1"/>
    <col min="23" max="23" width="1.85546875" style="26" customWidth="1"/>
    <col min="24" max="24" width="7.7109375" customWidth="1"/>
  </cols>
  <sheetData>
    <row r="1" spans="1:26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5"/>
      <c r="W1" s="31"/>
      <c r="X1" s="5"/>
      <c r="Y1" s="5"/>
      <c r="Z1" s="1"/>
    </row>
    <row r="2" spans="1:26" ht="7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39</v>
      </c>
      <c r="H2" s="54" t="s">
        <v>6</v>
      </c>
      <c r="I2" s="54" t="s">
        <v>18</v>
      </c>
      <c r="J2" s="54" t="s">
        <v>29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40</v>
      </c>
      <c r="P2" s="54" t="s">
        <v>10</v>
      </c>
      <c r="Q2" s="54" t="s">
        <v>8</v>
      </c>
      <c r="R2" s="54" t="s">
        <v>11</v>
      </c>
      <c r="S2" s="54" t="s">
        <v>9</v>
      </c>
      <c r="T2" s="54"/>
      <c r="U2" s="54"/>
      <c r="V2" s="54"/>
      <c r="W2" s="32"/>
      <c r="X2" s="2"/>
    </row>
    <row r="3" spans="1:26" ht="12.75" customHeight="1" x14ac:dyDescent="0.2">
      <c r="A3" s="33" t="s">
        <v>12</v>
      </c>
      <c r="B3" s="128" t="s">
        <v>80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9"/>
      <c r="X3" s="7"/>
      <c r="Y3" s="7"/>
    </row>
    <row r="4" spans="1:26" ht="13.5" thickBot="1" x14ac:dyDescent="0.25">
      <c r="A4" s="52" t="s">
        <v>76</v>
      </c>
      <c r="B4" s="130"/>
      <c r="C4" s="131"/>
      <c r="D4" s="27"/>
      <c r="E4" s="14">
        <v>0.02</v>
      </c>
      <c r="F4" s="14">
        <v>0.01</v>
      </c>
      <c r="G4" s="14">
        <v>0.28000000000000003</v>
      </c>
      <c r="H4" s="15">
        <v>4.0000000000000001E-3</v>
      </c>
      <c r="I4" s="15">
        <v>0.04</v>
      </c>
      <c r="J4" s="15">
        <v>0.2</v>
      </c>
      <c r="K4" s="15">
        <v>0.01</v>
      </c>
      <c r="L4" s="15">
        <v>0.02</v>
      </c>
      <c r="M4" s="15">
        <v>0.13</v>
      </c>
      <c r="N4" s="15">
        <v>0.1</v>
      </c>
      <c r="O4" s="15">
        <v>4.0000000000000001E-3</v>
      </c>
      <c r="P4" s="15">
        <v>0.06</v>
      </c>
      <c r="Q4" s="15">
        <v>8.0000000000000002E-3</v>
      </c>
      <c r="R4" s="15">
        <v>0.25</v>
      </c>
      <c r="S4" s="15">
        <v>4</v>
      </c>
      <c r="T4" s="15"/>
      <c r="U4" s="15"/>
      <c r="V4" s="15"/>
      <c r="W4" s="25"/>
      <c r="X4" s="9">
        <f>Y33</f>
        <v>73.519800000000004</v>
      </c>
      <c r="Y4">
        <v>73.52</v>
      </c>
    </row>
    <row r="5" spans="1:26" ht="15.7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5"/>
    </row>
    <row r="6" spans="1:26" ht="13.5" thickBot="1" x14ac:dyDescent="0.25">
      <c r="A6" s="80"/>
      <c r="B6" s="134">
        <f>SUM(E6:V6)</f>
        <v>294.07920000000001</v>
      </c>
      <c r="C6" s="135"/>
      <c r="D6" s="82"/>
      <c r="E6" s="17">
        <f t="shared" ref="E6:V6" si="0">E4*E26</f>
        <v>4.2</v>
      </c>
      <c r="F6" s="17">
        <f t="shared" si="0"/>
        <v>1.1667000000000001</v>
      </c>
      <c r="G6" s="17">
        <f t="shared" si="0"/>
        <v>7.0000000000000009</v>
      </c>
      <c r="H6" s="17">
        <f t="shared" si="0"/>
        <v>3.2</v>
      </c>
      <c r="I6" s="17">
        <f t="shared" si="0"/>
        <v>1.4000000000000001</v>
      </c>
      <c r="J6" s="17">
        <f t="shared" si="0"/>
        <v>48</v>
      </c>
      <c r="K6" s="17">
        <f t="shared" si="0"/>
        <v>0.4</v>
      </c>
      <c r="L6" s="17">
        <f t="shared" si="0"/>
        <v>0.70000000000000007</v>
      </c>
      <c r="M6" s="17">
        <f t="shared" si="0"/>
        <v>0</v>
      </c>
      <c r="N6" s="17">
        <f t="shared" si="0"/>
        <v>12</v>
      </c>
      <c r="O6" s="17">
        <f>O4*O26</f>
        <v>0.84</v>
      </c>
      <c r="P6" s="17">
        <f>P4*P26</f>
        <v>3.5999999999999996</v>
      </c>
      <c r="Q6" s="17">
        <f t="shared" si="0"/>
        <v>0.24</v>
      </c>
      <c r="R6" s="17">
        <f t="shared" si="0"/>
        <v>11.3325</v>
      </c>
      <c r="S6" s="17">
        <f t="shared" si="0"/>
        <v>200</v>
      </c>
      <c r="T6" s="17">
        <f t="shared" si="0"/>
        <v>0</v>
      </c>
      <c r="U6" s="17">
        <f t="shared" si="0"/>
        <v>0</v>
      </c>
      <c r="V6" s="17">
        <f t="shared" si="0"/>
        <v>0</v>
      </c>
      <c r="W6" s="25"/>
    </row>
    <row r="7" spans="1:26" ht="13.5" hidden="1" thickBot="1" x14ac:dyDescent="0.25">
      <c r="A7" s="81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</row>
    <row r="8" spans="1:26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25"/>
      <c r="X8" s="12" t="e">
        <f>#REF!</f>
        <v>#REF!</v>
      </c>
      <c r="Y8" s="13"/>
    </row>
    <row r="9" spans="1:26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25"/>
    </row>
    <row r="10" spans="1:26" ht="13.5" hidden="1" thickBot="1" x14ac:dyDescent="0.25">
      <c r="A10" s="21"/>
      <c r="B10" s="134">
        <f>SUM(E10:V10)</f>
        <v>0</v>
      </c>
      <c r="C10" s="135"/>
      <c r="D10" s="53"/>
      <c r="E10" s="19">
        <f t="shared" ref="E10:V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25"/>
    </row>
    <row r="11" spans="1:26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5"/>
    </row>
    <row r="12" spans="1:26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25"/>
      <c r="X12" s="9" t="e">
        <f>#REF!</f>
        <v>#REF!</v>
      </c>
    </row>
    <row r="13" spans="1:26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25"/>
      <c r="X13" s="12" t="e">
        <f>#REF!</f>
        <v>#REF!</v>
      </c>
      <c r="Y13" s="13"/>
    </row>
    <row r="14" spans="1:26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25"/>
      <c r="X14" s="9" t="e">
        <f>#REF!</f>
        <v>#REF!</v>
      </c>
    </row>
    <row r="15" spans="1:26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25"/>
    </row>
    <row r="16" spans="1:26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>V13+V14+V12</f>
        <v>0</v>
      </c>
      <c r="W16" s="25"/>
      <c r="X16" s="9" t="e">
        <f>X12+X13+X14</f>
        <v>#REF!</v>
      </c>
    </row>
    <row r="17" spans="1:25" ht="13.5" hidden="1" thickBot="1" x14ac:dyDescent="0.25">
      <c r="A17" s="35"/>
      <c r="B17" s="153">
        <f>SUM(E17:V17)</f>
        <v>0</v>
      </c>
      <c r="C17" s="154"/>
      <c r="D17" s="53"/>
      <c r="E17" s="19">
        <f t="shared" ref="E17:V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>U16*U26</f>
        <v>0</v>
      </c>
      <c r="V17" s="19">
        <f t="shared" si="3"/>
        <v>0</v>
      </c>
      <c r="W17" s="25"/>
    </row>
    <row r="18" spans="1:25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25"/>
      <c r="X18" s="9"/>
      <c r="Y18" s="6"/>
    </row>
    <row r="19" spans="1:25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25"/>
      <c r="X19" s="12" t="e">
        <f>#REF!</f>
        <v>#REF!</v>
      </c>
      <c r="Y19" s="13"/>
    </row>
    <row r="20" spans="1:25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25"/>
      <c r="X20" s="9" t="e">
        <f>#REF!</f>
        <v>#REF!</v>
      </c>
      <c r="Y20" s="6"/>
    </row>
    <row r="21" spans="1:25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5"/>
      <c r="X21" s="9"/>
      <c r="Y21" s="6"/>
    </row>
    <row r="22" spans="1:25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V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 t="shared" si="4"/>
        <v>0</v>
      </c>
      <c r="W22" s="25"/>
      <c r="X22" s="8" t="e">
        <f>X19+X20</f>
        <v>#REF!</v>
      </c>
    </row>
    <row r="23" spans="1:25" ht="13.5" thickBot="1" x14ac:dyDescent="0.25">
      <c r="A23" s="37"/>
      <c r="B23" s="134">
        <f>SUM(E23:V23)</f>
        <v>0</v>
      </c>
      <c r="C23" s="135"/>
      <c r="D23" s="50"/>
      <c r="E23" s="17">
        <f t="shared" ref="E23:V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 t="shared" si="5"/>
        <v>0</v>
      </c>
      <c r="W23" s="25"/>
      <c r="X23" s="3"/>
    </row>
    <row r="24" spans="1:25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25"/>
      <c r="X24" s="3"/>
    </row>
    <row r="25" spans="1:25" x14ac:dyDescent="0.2">
      <c r="A25" s="28"/>
      <c r="B25" s="151" t="s">
        <v>2</v>
      </c>
      <c r="C25" s="152"/>
      <c r="D25" s="28"/>
      <c r="E25" s="22">
        <f>E4+E8+E16+E22</f>
        <v>0.02</v>
      </c>
      <c r="F25" s="22">
        <f t="shared" ref="F25:V25" si="6">F4+F8+F16+F22</f>
        <v>0.01</v>
      </c>
      <c r="G25" s="22">
        <f t="shared" si="6"/>
        <v>0.28000000000000003</v>
      </c>
      <c r="H25" s="22">
        <f t="shared" si="6"/>
        <v>4.0000000000000001E-3</v>
      </c>
      <c r="I25" s="22">
        <f t="shared" si="6"/>
        <v>0.04</v>
      </c>
      <c r="J25" s="22">
        <f t="shared" si="6"/>
        <v>0.2</v>
      </c>
      <c r="K25" s="22">
        <f t="shared" si="6"/>
        <v>0.01</v>
      </c>
      <c r="L25" s="22">
        <f t="shared" si="6"/>
        <v>0.02</v>
      </c>
      <c r="M25" s="22">
        <f t="shared" si="6"/>
        <v>0.13</v>
      </c>
      <c r="N25" s="22">
        <f t="shared" si="6"/>
        <v>0.1</v>
      </c>
      <c r="O25" s="22">
        <f t="shared" si="6"/>
        <v>4.0000000000000001E-3</v>
      </c>
      <c r="P25" s="22">
        <f t="shared" si="6"/>
        <v>0.06</v>
      </c>
      <c r="Q25" s="22">
        <f t="shared" si="6"/>
        <v>8.0000000000000002E-3</v>
      </c>
      <c r="R25" s="22">
        <f t="shared" si="6"/>
        <v>0.25</v>
      </c>
      <c r="S25" s="22">
        <f t="shared" si="6"/>
        <v>4</v>
      </c>
      <c r="T25" s="22">
        <f t="shared" si="6"/>
        <v>0</v>
      </c>
      <c r="U25" s="22">
        <f t="shared" si="6"/>
        <v>0</v>
      </c>
      <c r="V25" s="22">
        <f t="shared" si="6"/>
        <v>0</v>
      </c>
      <c r="W25" s="25"/>
      <c r="X25" s="3"/>
    </row>
    <row r="26" spans="1:25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25</v>
      </c>
      <c r="H26" s="15">
        <v>800</v>
      </c>
      <c r="I26" s="15">
        <v>35</v>
      </c>
      <c r="J26" s="15">
        <v>240</v>
      </c>
      <c r="K26" s="15">
        <v>40</v>
      </c>
      <c r="L26" s="15">
        <v>35</v>
      </c>
      <c r="M26" s="15"/>
      <c r="N26" s="15">
        <v>120</v>
      </c>
      <c r="O26" s="15">
        <v>210</v>
      </c>
      <c r="P26" s="15">
        <v>60</v>
      </c>
      <c r="Q26" s="15">
        <v>30</v>
      </c>
      <c r="R26" s="15">
        <v>45.33</v>
      </c>
      <c r="S26" s="15">
        <v>50</v>
      </c>
      <c r="T26" s="15"/>
      <c r="U26" s="15"/>
      <c r="V26" s="15"/>
      <c r="W26" s="25"/>
      <c r="X26" s="29"/>
    </row>
    <row r="27" spans="1:25" x14ac:dyDescent="0.2">
      <c r="A27" s="28"/>
      <c r="B27" s="38" t="s">
        <v>4</v>
      </c>
      <c r="C27" s="39">
        <f>SUM(E27:V27)</f>
        <v>294.07920000000001</v>
      </c>
      <c r="D27" s="28"/>
      <c r="E27" s="22">
        <f t="shared" ref="E27:V27" si="7">E25*E26</f>
        <v>4.2</v>
      </c>
      <c r="F27" s="22">
        <f t="shared" si="7"/>
        <v>1.1667000000000001</v>
      </c>
      <c r="G27" s="22">
        <f t="shared" si="7"/>
        <v>7.0000000000000009</v>
      </c>
      <c r="H27" s="22">
        <f t="shared" si="7"/>
        <v>3.2</v>
      </c>
      <c r="I27" s="22">
        <f t="shared" si="7"/>
        <v>1.4000000000000001</v>
      </c>
      <c r="J27" s="22">
        <f t="shared" si="7"/>
        <v>48</v>
      </c>
      <c r="K27" s="22">
        <f t="shared" si="7"/>
        <v>0.4</v>
      </c>
      <c r="L27" s="22">
        <f t="shared" si="7"/>
        <v>0.70000000000000007</v>
      </c>
      <c r="M27" s="22">
        <f t="shared" si="7"/>
        <v>0</v>
      </c>
      <c r="N27" s="22">
        <f t="shared" si="7"/>
        <v>12</v>
      </c>
      <c r="O27" s="22">
        <f>O25*O26</f>
        <v>0.84</v>
      </c>
      <c r="P27" s="22">
        <f>P25*P26</f>
        <v>3.5999999999999996</v>
      </c>
      <c r="Q27" s="22">
        <f t="shared" si="7"/>
        <v>0.24</v>
      </c>
      <c r="R27" s="22">
        <f t="shared" si="7"/>
        <v>11.3325</v>
      </c>
      <c r="S27" s="22">
        <f t="shared" si="7"/>
        <v>200</v>
      </c>
      <c r="T27" s="22">
        <f t="shared" si="7"/>
        <v>0</v>
      </c>
      <c r="U27" s="22">
        <f t="shared" si="7"/>
        <v>0</v>
      </c>
      <c r="V27" s="22">
        <f t="shared" si="7"/>
        <v>0</v>
      </c>
      <c r="W27" s="25"/>
      <c r="X27" s="3"/>
    </row>
    <row r="28" spans="1:25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29"/>
      <c r="X28" s="3"/>
      <c r="Y28" s="3"/>
    </row>
    <row r="29" spans="1:25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5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5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5" x14ac:dyDescent="0.2">
      <c r="E33" s="25">
        <f>E4*E26</f>
        <v>4.2</v>
      </c>
      <c r="F33" s="25">
        <f>F4*F26</f>
        <v>1.1667000000000001</v>
      </c>
      <c r="G33" s="25">
        <f>G4*G26</f>
        <v>7.0000000000000009</v>
      </c>
      <c r="H33" s="25">
        <f t="shared" ref="H33:V33" si="8">H4*H26</f>
        <v>3.2</v>
      </c>
      <c r="I33" s="25">
        <f t="shared" si="8"/>
        <v>1.4000000000000001</v>
      </c>
      <c r="J33" s="25">
        <f>J4*J26</f>
        <v>48</v>
      </c>
      <c r="K33" s="25">
        <f>K4*K26</f>
        <v>0.4</v>
      </c>
      <c r="L33" s="25">
        <f>L4*L26</f>
        <v>0.70000000000000007</v>
      </c>
      <c r="M33" s="25">
        <f>M4*M26</f>
        <v>0</v>
      </c>
      <c r="N33" s="25">
        <f t="shared" si="8"/>
        <v>12</v>
      </c>
      <c r="O33" s="25">
        <f t="shared" si="8"/>
        <v>0.84</v>
      </c>
      <c r="P33" s="25">
        <f>P4*P26</f>
        <v>3.5999999999999996</v>
      </c>
      <c r="Q33" s="25">
        <f>Q4*Q26</f>
        <v>0.24</v>
      </c>
      <c r="R33" s="25">
        <f>R4*R26</f>
        <v>11.3325</v>
      </c>
      <c r="S33" s="25">
        <f t="shared" si="8"/>
        <v>200</v>
      </c>
      <c r="T33" s="25">
        <f t="shared" si="8"/>
        <v>0</v>
      </c>
      <c r="U33" s="25">
        <f t="shared" si="8"/>
        <v>0</v>
      </c>
      <c r="V33" s="25">
        <f t="shared" si="8"/>
        <v>0</v>
      </c>
      <c r="W33" s="43"/>
      <c r="X33" s="4">
        <f>SUM(E33:W33)</f>
        <v>294.07920000000001</v>
      </c>
      <c r="Y33" s="4">
        <f>X33/4</f>
        <v>73.519800000000004</v>
      </c>
    </row>
  </sheetData>
  <mergeCells count="23">
    <mergeCell ref="A1:A2"/>
    <mergeCell ref="B1:C1"/>
    <mergeCell ref="E1:V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A4" sqref="A4"/>
    </sheetView>
  </sheetViews>
  <sheetFormatPr defaultRowHeight="12.75" x14ac:dyDescent="0.2"/>
  <cols>
    <col min="1" max="1" width="5.85546875" style="26" customWidth="1"/>
    <col min="2" max="2" width="8.14062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0" width="5.140625" style="23" customWidth="1"/>
    <col min="11" max="13" width="4.5703125" style="23" customWidth="1"/>
    <col min="14" max="14" width="4.85546875" style="23" customWidth="1"/>
    <col min="15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55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41</v>
      </c>
      <c r="I2" s="54" t="s">
        <v>37</v>
      </c>
      <c r="J2" s="54" t="s">
        <v>25</v>
      </c>
      <c r="K2" s="54" t="s">
        <v>35</v>
      </c>
      <c r="L2" s="54" t="s">
        <v>7</v>
      </c>
      <c r="M2" s="54" t="s">
        <v>36</v>
      </c>
      <c r="N2" s="54" t="s">
        <v>63</v>
      </c>
      <c r="O2" s="54" t="s">
        <v>77</v>
      </c>
      <c r="P2" s="54" t="s">
        <v>10</v>
      </c>
      <c r="Q2" s="54" t="s">
        <v>8</v>
      </c>
      <c r="R2" s="54" t="s">
        <v>11</v>
      </c>
      <c r="S2" s="54" t="s">
        <v>17</v>
      </c>
      <c r="T2" s="54" t="s">
        <v>24</v>
      </c>
      <c r="U2" s="54" t="s">
        <v>9</v>
      </c>
      <c r="V2" s="54"/>
      <c r="W2" s="54"/>
      <c r="X2" s="54"/>
      <c r="Y2" s="32"/>
      <c r="Z2" s="2"/>
    </row>
    <row r="3" spans="1:28" ht="12.75" customHeight="1" x14ac:dyDescent="0.2">
      <c r="A3" s="33" t="s">
        <v>12</v>
      </c>
      <c r="B3" s="128" t="s">
        <v>81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31</v>
      </c>
      <c r="B4" s="130"/>
      <c r="C4" s="131"/>
      <c r="D4" s="27"/>
      <c r="E4" s="14">
        <v>2.5000000000000001E-2</v>
      </c>
      <c r="F4" s="14">
        <v>0.05</v>
      </c>
      <c r="G4" s="14">
        <v>0.2</v>
      </c>
      <c r="H4" s="15">
        <v>0.13</v>
      </c>
      <c r="I4" s="15">
        <v>0.03</v>
      </c>
      <c r="J4" s="15">
        <v>0.02</v>
      </c>
      <c r="K4" s="15">
        <v>0.03</v>
      </c>
      <c r="L4" s="15">
        <v>0.04</v>
      </c>
      <c r="M4" s="15">
        <v>0.16</v>
      </c>
      <c r="N4" s="15">
        <v>0.125</v>
      </c>
      <c r="O4" s="15">
        <v>0.01</v>
      </c>
      <c r="P4" s="15">
        <v>7.4999999999999997E-2</v>
      </c>
      <c r="Q4" s="15">
        <v>2.1000000000000001E-2</v>
      </c>
      <c r="R4" s="15">
        <v>0.35</v>
      </c>
      <c r="S4" s="15">
        <v>0.125</v>
      </c>
      <c r="T4" s="15">
        <v>1.022</v>
      </c>
      <c r="U4" s="15">
        <v>5</v>
      </c>
      <c r="V4" s="15"/>
      <c r="W4" s="15"/>
      <c r="X4" s="15"/>
      <c r="Y4" s="25"/>
      <c r="Z4" s="9">
        <f>AA33</f>
        <v>73.515550000000005</v>
      </c>
      <c r="AA4">
        <v>73.52</v>
      </c>
    </row>
    <row r="5" spans="1:28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85"/>
      <c r="B6" s="134">
        <f>SUM(E6:X6)</f>
        <v>367.57775000000004</v>
      </c>
      <c r="C6" s="135"/>
      <c r="D6" s="84"/>
      <c r="E6" s="17">
        <f t="shared" ref="E6:X6" si="0">E4*E26</f>
        <v>5.25</v>
      </c>
      <c r="F6" s="17">
        <f t="shared" si="0"/>
        <v>5.8335000000000008</v>
      </c>
      <c r="G6" s="17">
        <f t="shared" si="0"/>
        <v>70</v>
      </c>
      <c r="H6" s="17">
        <f t="shared" si="0"/>
        <v>16.900000000000002</v>
      </c>
      <c r="I6" s="17">
        <f t="shared" si="0"/>
        <v>1.56</v>
      </c>
      <c r="J6" s="17">
        <f t="shared" si="0"/>
        <v>0.92</v>
      </c>
      <c r="K6" s="17">
        <f t="shared" si="0"/>
        <v>1.2</v>
      </c>
      <c r="L6" s="17">
        <f t="shared" si="0"/>
        <v>1.4000000000000001</v>
      </c>
      <c r="M6" s="17">
        <f t="shared" si="0"/>
        <v>0</v>
      </c>
      <c r="N6" s="17">
        <f t="shared" si="0"/>
        <v>27.5</v>
      </c>
      <c r="O6" s="17">
        <f>O4*O26</f>
        <v>2.1</v>
      </c>
      <c r="P6" s="17">
        <f>P4*P26</f>
        <v>4.5</v>
      </c>
      <c r="Q6" s="17">
        <f t="shared" si="0"/>
        <v>0.63</v>
      </c>
      <c r="R6" s="17">
        <f t="shared" si="0"/>
        <v>15.865499999999999</v>
      </c>
      <c r="S6" s="17">
        <f t="shared" si="0"/>
        <v>11.71875</v>
      </c>
      <c r="T6" s="17">
        <f t="shared" si="0"/>
        <v>102.2</v>
      </c>
      <c r="U6" s="17">
        <f t="shared" si="0"/>
        <v>100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83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0.05</v>
      </c>
      <c r="G25" s="22">
        <f t="shared" si="6"/>
        <v>0.2</v>
      </c>
      <c r="H25" s="22">
        <f t="shared" si="6"/>
        <v>0.13</v>
      </c>
      <c r="I25" s="22">
        <f t="shared" si="6"/>
        <v>0.03</v>
      </c>
      <c r="J25" s="22">
        <f t="shared" si="6"/>
        <v>0.02</v>
      </c>
      <c r="K25" s="22">
        <f t="shared" si="6"/>
        <v>0.03</v>
      </c>
      <c r="L25" s="22">
        <f t="shared" si="6"/>
        <v>0.04</v>
      </c>
      <c r="M25" s="22">
        <f t="shared" si="6"/>
        <v>0.16</v>
      </c>
      <c r="N25" s="22">
        <f t="shared" si="6"/>
        <v>0.125</v>
      </c>
      <c r="O25" s="22">
        <f t="shared" si="6"/>
        <v>0.01</v>
      </c>
      <c r="P25" s="22">
        <f t="shared" si="6"/>
        <v>7.4999999999999997E-2</v>
      </c>
      <c r="Q25" s="22">
        <f t="shared" si="6"/>
        <v>2.1000000000000001E-2</v>
      </c>
      <c r="R25" s="22">
        <f t="shared" si="6"/>
        <v>0.35</v>
      </c>
      <c r="S25" s="22">
        <f t="shared" si="6"/>
        <v>0.125</v>
      </c>
      <c r="T25" s="22">
        <f t="shared" si="6"/>
        <v>1.022</v>
      </c>
      <c r="U25" s="22">
        <f t="shared" si="6"/>
        <v>5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350</v>
      </c>
      <c r="H26" s="15">
        <v>130</v>
      </c>
      <c r="I26" s="15">
        <v>52</v>
      </c>
      <c r="J26" s="15">
        <v>46</v>
      </c>
      <c r="K26" s="15">
        <v>40</v>
      </c>
      <c r="L26" s="15">
        <v>35</v>
      </c>
      <c r="M26" s="15"/>
      <c r="N26" s="15">
        <v>220</v>
      </c>
      <c r="O26" s="15">
        <v>210</v>
      </c>
      <c r="P26" s="15">
        <v>60</v>
      </c>
      <c r="Q26" s="15">
        <v>30</v>
      </c>
      <c r="R26" s="15">
        <v>45.33</v>
      </c>
      <c r="S26" s="15">
        <v>93.75</v>
      </c>
      <c r="T26" s="15">
        <v>100</v>
      </c>
      <c r="U26" s="15">
        <v>20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367.57775000000004</v>
      </c>
      <c r="D27" s="28"/>
      <c r="E27" s="22">
        <f t="shared" ref="E27:X27" si="7">E25*E26</f>
        <v>5.25</v>
      </c>
      <c r="F27" s="22">
        <f t="shared" si="7"/>
        <v>5.8335000000000008</v>
      </c>
      <c r="G27" s="22">
        <f t="shared" si="7"/>
        <v>70</v>
      </c>
      <c r="H27" s="22">
        <f t="shared" si="7"/>
        <v>16.900000000000002</v>
      </c>
      <c r="I27" s="22">
        <f t="shared" si="7"/>
        <v>1.56</v>
      </c>
      <c r="J27" s="22">
        <f t="shared" si="7"/>
        <v>0.92</v>
      </c>
      <c r="K27" s="22">
        <f t="shared" si="7"/>
        <v>1.2</v>
      </c>
      <c r="L27" s="22">
        <f t="shared" si="7"/>
        <v>1.4000000000000001</v>
      </c>
      <c r="M27" s="22">
        <f t="shared" si="7"/>
        <v>0</v>
      </c>
      <c r="N27" s="22">
        <f t="shared" si="7"/>
        <v>27.5</v>
      </c>
      <c r="O27" s="22">
        <f>O25*O26</f>
        <v>2.1</v>
      </c>
      <c r="P27" s="22">
        <f>P25*P26</f>
        <v>4.5</v>
      </c>
      <c r="Q27" s="22">
        <f t="shared" si="7"/>
        <v>0.63</v>
      </c>
      <c r="R27" s="22">
        <f t="shared" si="7"/>
        <v>15.865499999999999</v>
      </c>
      <c r="S27" s="22">
        <f t="shared" si="7"/>
        <v>11.71875</v>
      </c>
      <c r="T27" s="22">
        <f t="shared" si="7"/>
        <v>102.2</v>
      </c>
      <c r="U27" s="22">
        <f t="shared" si="7"/>
        <v>100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5.25</v>
      </c>
      <c r="F33" s="25">
        <f>F4*F26</f>
        <v>5.8335000000000008</v>
      </c>
      <c r="G33" s="25">
        <f>G4*G26</f>
        <v>70</v>
      </c>
      <c r="H33" s="25">
        <f t="shared" ref="H33:X33" si="8">H4*H26</f>
        <v>16.900000000000002</v>
      </c>
      <c r="I33" s="25">
        <f t="shared" si="8"/>
        <v>1.56</v>
      </c>
      <c r="J33" s="25">
        <f>J4*J26</f>
        <v>0.92</v>
      </c>
      <c r="K33" s="25">
        <f>K4*K26</f>
        <v>1.2</v>
      </c>
      <c r="L33" s="25">
        <f>L4*L26</f>
        <v>1.4000000000000001</v>
      </c>
      <c r="M33" s="25">
        <f>M4*M26</f>
        <v>0</v>
      </c>
      <c r="N33" s="25">
        <f t="shared" si="8"/>
        <v>27.5</v>
      </c>
      <c r="O33" s="25">
        <f t="shared" si="8"/>
        <v>2.1</v>
      </c>
      <c r="P33" s="25">
        <f>P4*P26</f>
        <v>4.5</v>
      </c>
      <c r="Q33" s="25">
        <f>Q4*Q26</f>
        <v>0.63</v>
      </c>
      <c r="R33" s="25">
        <f>R4*R26</f>
        <v>15.865499999999999</v>
      </c>
      <c r="S33" s="25">
        <f t="shared" si="8"/>
        <v>11.71875</v>
      </c>
      <c r="T33" s="25">
        <f t="shared" si="8"/>
        <v>102.2</v>
      </c>
      <c r="U33" s="25">
        <f t="shared" si="8"/>
        <v>100</v>
      </c>
      <c r="V33" s="25">
        <f t="shared" si="8"/>
        <v>0</v>
      </c>
      <c r="W33" s="25">
        <f t="shared" si="8"/>
        <v>0</v>
      </c>
      <c r="X33" s="25">
        <f t="shared" si="8"/>
        <v>0</v>
      </c>
      <c r="Y33" s="43"/>
      <c r="Z33" s="4">
        <f>SUM(E33:Y33)</f>
        <v>367.57775000000004</v>
      </c>
      <c r="AA33" s="4">
        <f>Z33/5</f>
        <v>73.515550000000005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4"/>
  <sheetViews>
    <sheetView workbookViewId="0">
      <selection activeCell="J32" sqref="J32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13" width="4.5703125" style="23" customWidth="1"/>
    <col min="14" max="14" width="5.28515625" style="23" customWidth="1"/>
    <col min="15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48.75" x14ac:dyDescent="0.2">
      <c r="A2" s="120"/>
      <c r="B2" s="126" t="s">
        <v>19</v>
      </c>
      <c r="C2" s="127"/>
      <c r="D2" s="45"/>
      <c r="E2" s="54" t="s">
        <v>6</v>
      </c>
      <c r="F2" s="54" t="s">
        <v>27</v>
      </c>
      <c r="G2" s="54" t="s">
        <v>45</v>
      </c>
      <c r="H2" s="54" t="s">
        <v>62</v>
      </c>
      <c r="I2" s="54" t="s">
        <v>38</v>
      </c>
      <c r="J2" s="54" t="s">
        <v>54</v>
      </c>
      <c r="K2" s="54" t="s">
        <v>35</v>
      </c>
      <c r="L2" s="54" t="s">
        <v>7</v>
      </c>
      <c r="M2" s="54" t="s">
        <v>36</v>
      </c>
      <c r="N2" s="54" t="s">
        <v>55</v>
      </c>
      <c r="O2" s="54" t="s">
        <v>47</v>
      </c>
      <c r="P2" s="54" t="s">
        <v>56</v>
      </c>
      <c r="Q2" s="54" t="s">
        <v>10</v>
      </c>
      <c r="R2" s="54" t="s">
        <v>8</v>
      </c>
      <c r="S2" s="54" t="s">
        <v>68</v>
      </c>
      <c r="T2" s="54" t="s">
        <v>11</v>
      </c>
      <c r="U2" s="54" t="s">
        <v>30</v>
      </c>
      <c r="V2" s="54"/>
      <c r="W2" s="54"/>
      <c r="X2" s="32"/>
      <c r="Y2" s="2"/>
    </row>
    <row r="3" spans="1:27" s="10" customFormat="1" ht="15.75" customHeight="1" x14ac:dyDescent="0.2">
      <c r="A3" s="14" t="s">
        <v>12</v>
      </c>
      <c r="B3" s="128" t="s">
        <v>82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0"/>
      <c r="Y3" s="7"/>
      <c r="Z3" s="7"/>
    </row>
    <row r="4" spans="1:27" s="10" customFormat="1" ht="15.75" customHeight="1" thickBot="1" x14ac:dyDescent="0.25">
      <c r="A4" s="52" t="s">
        <v>31</v>
      </c>
      <c r="B4" s="130"/>
      <c r="C4" s="131"/>
      <c r="D4" s="56"/>
      <c r="E4" s="14">
        <v>5.0000000000000001E-3</v>
      </c>
      <c r="F4" s="14">
        <v>0.05</v>
      </c>
      <c r="G4" s="14">
        <v>0.16</v>
      </c>
      <c r="H4" s="15">
        <v>0.125</v>
      </c>
      <c r="I4" s="15">
        <v>0.125</v>
      </c>
      <c r="J4" s="15">
        <v>0.51700000000000002</v>
      </c>
      <c r="K4" s="15">
        <v>0.03</v>
      </c>
      <c r="L4" s="15">
        <v>0.03</v>
      </c>
      <c r="M4" s="15">
        <v>0.16</v>
      </c>
      <c r="N4" s="15">
        <v>0.2</v>
      </c>
      <c r="O4" s="15">
        <v>0.05</v>
      </c>
      <c r="P4" s="15">
        <v>0.08</v>
      </c>
      <c r="Q4" s="15">
        <v>7.1999999999999995E-2</v>
      </c>
      <c r="R4" s="15">
        <v>0.01</v>
      </c>
      <c r="S4" s="15">
        <v>0.28000000000000003</v>
      </c>
      <c r="T4" s="15">
        <v>0.35</v>
      </c>
      <c r="U4" s="15">
        <v>0.5</v>
      </c>
      <c r="V4" s="15"/>
      <c r="W4" s="15"/>
      <c r="X4" s="25"/>
      <c r="Y4" s="57">
        <f>Z34</f>
        <v>73.522800000000004</v>
      </c>
    </row>
    <row r="5" spans="1:27" s="10" customFormat="1" ht="15.7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85"/>
      <c r="B6" s="134">
        <f>SUM(E6:W6)</f>
        <v>367.61400000000003</v>
      </c>
      <c r="C6" s="135"/>
      <c r="D6" s="84"/>
      <c r="E6" s="17">
        <f t="shared" ref="E6:W6" si="0">E4*E26</f>
        <v>4</v>
      </c>
      <c r="F6" s="17">
        <f t="shared" si="0"/>
        <v>5.8335000000000008</v>
      </c>
      <c r="G6" s="17">
        <f t="shared" si="0"/>
        <v>4</v>
      </c>
      <c r="H6" s="17">
        <f t="shared" si="0"/>
        <v>12.5</v>
      </c>
      <c r="I6" s="17">
        <f t="shared" si="0"/>
        <v>15</v>
      </c>
      <c r="J6" s="17">
        <f t="shared" si="0"/>
        <v>95.644999999999996</v>
      </c>
      <c r="K6" s="17">
        <f t="shared" si="0"/>
        <v>1.2</v>
      </c>
      <c r="L6" s="17">
        <f t="shared" si="0"/>
        <v>1.05</v>
      </c>
      <c r="M6" s="17">
        <f t="shared" si="0"/>
        <v>0</v>
      </c>
      <c r="N6" s="17">
        <f>N4*N26</f>
        <v>30</v>
      </c>
      <c r="O6" s="17">
        <f>O4*O26</f>
        <v>11.600000000000001</v>
      </c>
      <c r="P6" s="17">
        <f t="shared" si="0"/>
        <v>16.8</v>
      </c>
      <c r="Q6" s="17">
        <f t="shared" si="0"/>
        <v>4.3199999999999994</v>
      </c>
      <c r="R6" s="17">
        <f t="shared" si="0"/>
        <v>0.3</v>
      </c>
      <c r="S6" s="17">
        <f t="shared" si="0"/>
        <v>77.000000000000014</v>
      </c>
      <c r="T6" s="17">
        <f t="shared" si="0"/>
        <v>15.865499999999999</v>
      </c>
      <c r="U6" s="17">
        <f t="shared" si="0"/>
        <v>72.5</v>
      </c>
      <c r="V6" s="17">
        <f t="shared" si="0"/>
        <v>0</v>
      </c>
      <c r="W6" s="17">
        <f t="shared" si="0"/>
        <v>0</v>
      </c>
      <c r="X6" s="25"/>
    </row>
    <row r="7" spans="1:27" ht="13.5" hidden="1" thickBot="1" x14ac:dyDescent="0.25">
      <c r="A7" s="83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5.0000000000000001E-3</v>
      </c>
      <c r="F25" s="22">
        <f t="shared" ref="F25:W25" si="6">F4+F8+F16+F22</f>
        <v>0.05</v>
      </c>
      <c r="G25" s="22">
        <f t="shared" si="6"/>
        <v>0.16</v>
      </c>
      <c r="H25" s="22">
        <f t="shared" si="6"/>
        <v>0.125</v>
      </c>
      <c r="I25" s="22">
        <f t="shared" si="6"/>
        <v>0.125</v>
      </c>
      <c r="J25" s="22">
        <f t="shared" si="6"/>
        <v>0.51700000000000002</v>
      </c>
      <c r="K25" s="22">
        <f t="shared" si="6"/>
        <v>0.03</v>
      </c>
      <c r="L25" s="22">
        <f t="shared" si="6"/>
        <v>0.03</v>
      </c>
      <c r="M25" s="22">
        <f t="shared" si="6"/>
        <v>0.16</v>
      </c>
      <c r="N25" s="22">
        <f t="shared" si="6"/>
        <v>0.2</v>
      </c>
      <c r="O25" s="22">
        <f t="shared" si="6"/>
        <v>0.05</v>
      </c>
      <c r="P25" s="22">
        <f t="shared" si="6"/>
        <v>0.08</v>
      </c>
      <c r="Q25" s="22">
        <f t="shared" si="6"/>
        <v>7.1999999999999995E-2</v>
      </c>
      <c r="R25" s="22">
        <f t="shared" si="6"/>
        <v>0.01</v>
      </c>
      <c r="S25" s="22">
        <f t="shared" si="6"/>
        <v>0.28000000000000003</v>
      </c>
      <c r="T25" s="22">
        <f t="shared" si="6"/>
        <v>0.35</v>
      </c>
      <c r="U25" s="22">
        <f t="shared" si="6"/>
        <v>0.5</v>
      </c>
      <c r="V25" s="22">
        <f t="shared" si="6"/>
        <v>0</v>
      </c>
      <c r="W25" s="22">
        <f t="shared" si="6"/>
        <v>0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800</v>
      </c>
      <c r="F26" s="15">
        <v>116.67</v>
      </c>
      <c r="G26" s="15">
        <v>25</v>
      </c>
      <c r="H26" s="15">
        <v>100</v>
      </c>
      <c r="I26" s="15">
        <v>120</v>
      </c>
      <c r="J26" s="15">
        <v>185</v>
      </c>
      <c r="K26" s="15">
        <v>40</v>
      </c>
      <c r="L26" s="15">
        <v>35</v>
      </c>
      <c r="M26" s="15"/>
      <c r="N26" s="15">
        <v>150</v>
      </c>
      <c r="O26" s="15">
        <v>232</v>
      </c>
      <c r="P26" s="15">
        <v>210</v>
      </c>
      <c r="Q26" s="15">
        <v>60</v>
      </c>
      <c r="R26" s="15">
        <v>30</v>
      </c>
      <c r="S26" s="15">
        <v>275</v>
      </c>
      <c r="T26" s="15">
        <v>45.33</v>
      </c>
      <c r="U26" s="15">
        <v>145</v>
      </c>
      <c r="V26" s="15"/>
      <c r="W26" s="15"/>
      <c r="X26" s="25"/>
      <c r="Y26" s="29"/>
    </row>
    <row r="27" spans="1:26" x14ac:dyDescent="0.2">
      <c r="A27" s="28"/>
      <c r="B27" s="38" t="s">
        <v>4</v>
      </c>
      <c r="C27" s="39">
        <f>SUM(E27:W27)</f>
        <v>367.61400000000003</v>
      </c>
      <c r="D27" s="28"/>
      <c r="E27" s="22">
        <f t="shared" ref="E27:W27" si="7">E25*E26</f>
        <v>4</v>
      </c>
      <c r="F27" s="22">
        <f t="shared" si="7"/>
        <v>5.8335000000000008</v>
      </c>
      <c r="G27" s="22">
        <f t="shared" si="7"/>
        <v>4</v>
      </c>
      <c r="H27" s="22">
        <f t="shared" si="7"/>
        <v>12.5</v>
      </c>
      <c r="I27" s="22">
        <f t="shared" si="7"/>
        <v>15</v>
      </c>
      <c r="J27" s="22">
        <f t="shared" si="7"/>
        <v>95.644999999999996</v>
      </c>
      <c r="K27" s="22">
        <f t="shared" si="7"/>
        <v>1.2</v>
      </c>
      <c r="L27" s="22">
        <f t="shared" si="7"/>
        <v>1.05</v>
      </c>
      <c r="M27" s="22">
        <f t="shared" si="7"/>
        <v>0</v>
      </c>
      <c r="N27" s="22">
        <f>N25*N26</f>
        <v>30</v>
      </c>
      <c r="O27" s="22">
        <f>O25*O26</f>
        <v>11.600000000000001</v>
      </c>
      <c r="P27" s="22">
        <f t="shared" si="7"/>
        <v>16.8</v>
      </c>
      <c r="Q27" s="22">
        <f t="shared" si="7"/>
        <v>4.3199999999999994</v>
      </c>
      <c r="R27" s="22">
        <f t="shared" si="7"/>
        <v>0.3</v>
      </c>
      <c r="S27" s="22">
        <f t="shared" si="7"/>
        <v>77.000000000000014</v>
      </c>
      <c r="T27" s="22">
        <f t="shared" si="7"/>
        <v>15.865499999999999</v>
      </c>
      <c r="U27" s="22">
        <f t="shared" si="7"/>
        <v>72.5</v>
      </c>
      <c r="V27" s="22">
        <f t="shared" si="7"/>
        <v>0</v>
      </c>
      <c r="W27" s="22">
        <f t="shared" si="7"/>
        <v>0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</row>
    <row r="32" spans="1:26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</row>
    <row r="34" spans="5:26" x14ac:dyDescent="0.2">
      <c r="E34" s="25">
        <f>E4*E26</f>
        <v>4</v>
      </c>
      <c r="F34" s="25">
        <f>F4*F26</f>
        <v>5.8335000000000008</v>
      </c>
      <c r="G34" s="25">
        <f>G4*G26</f>
        <v>4</v>
      </c>
      <c r="H34" s="25">
        <f t="shared" ref="H34:W34" si="8">H4*H26</f>
        <v>12.5</v>
      </c>
      <c r="I34" s="25">
        <f t="shared" si="8"/>
        <v>15</v>
      </c>
      <c r="J34" s="25">
        <f>J4*J26</f>
        <v>95.644999999999996</v>
      </c>
      <c r="K34" s="25">
        <f>K4*K26</f>
        <v>1.2</v>
      </c>
      <c r="L34" s="25">
        <f>L4*L26</f>
        <v>1.05</v>
      </c>
      <c r="M34" s="25">
        <f>M4*M26</f>
        <v>0</v>
      </c>
      <c r="N34" s="25">
        <f t="shared" si="8"/>
        <v>30</v>
      </c>
      <c r="O34" s="25">
        <f>O4*O26</f>
        <v>11.600000000000001</v>
      </c>
      <c r="P34" s="25">
        <f>P4*P26</f>
        <v>16.8</v>
      </c>
      <c r="Q34" s="25">
        <f t="shared" si="8"/>
        <v>4.3199999999999994</v>
      </c>
      <c r="R34" s="25">
        <f t="shared" si="8"/>
        <v>0.3</v>
      </c>
      <c r="S34" s="25">
        <f t="shared" si="8"/>
        <v>77.000000000000014</v>
      </c>
      <c r="T34" s="25">
        <f t="shared" si="8"/>
        <v>15.865499999999999</v>
      </c>
      <c r="U34" s="25">
        <f t="shared" si="8"/>
        <v>72.5</v>
      </c>
      <c r="V34" s="25">
        <f t="shared" si="8"/>
        <v>0</v>
      </c>
      <c r="W34" s="25">
        <f t="shared" si="8"/>
        <v>0</v>
      </c>
      <c r="X34" s="43"/>
      <c r="Y34" s="4">
        <f>SUM(E34:X34)</f>
        <v>367.61400000000003</v>
      </c>
      <c r="Z34" s="4">
        <f>Y34/5</f>
        <v>73.522800000000004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W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3"/>
  <sheetViews>
    <sheetView workbookViewId="0">
      <selection activeCell="P6" sqref="P6"/>
    </sheetView>
  </sheetViews>
  <sheetFormatPr defaultRowHeight="12.75" x14ac:dyDescent="0.2"/>
  <cols>
    <col min="1" max="1" width="6.28515625" style="26" customWidth="1"/>
    <col min="2" max="2" width="8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2" width="4.5703125" style="23" customWidth="1"/>
    <col min="13" max="13" width="4.85546875" style="23" customWidth="1"/>
    <col min="14" max="16" width="4.5703125" style="23" customWidth="1"/>
    <col min="17" max="17" width="5.140625" style="23" customWidth="1"/>
    <col min="18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50.2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61</v>
      </c>
      <c r="I2" s="54" t="s">
        <v>39</v>
      </c>
      <c r="J2" s="54" t="s">
        <v>35</v>
      </c>
      <c r="K2" s="54" t="s">
        <v>7</v>
      </c>
      <c r="L2" s="54" t="s">
        <v>36</v>
      </c>
      <c r="M2" s="54" t="s">
        <v>28</v>
      </c>
      <c r="N2" s="54" t="s">
        <v>52</v>
      </c>
      <c r="O2" s="54" t="s">
        <v>10</v>
      </c>
      <c r="P2" s="54" t="s">
        <v>8</v>
      </c>
      <c r="Q2" s="54" t="s">
        <v>11</v>
      </c>
      <c r="R2" s="54" t="s">
        <v>85</v>
      </c>
      <c r="S2" s="54" t="s">
        <v>25</v>
      </c>
      <c r="T2" s="54" t="s">
        <v>23</v>
      </c>
      <c r="U2" s="54" t="s">
        <v>44</v>
      </c>
      <c r="V2" s="54" t="s">
        <v>47</v>
      </c>
      <c r="W2" s="54"/>
      <c r="X2" s="32"/>
      <c r="Y2" s="2"/>
    </row>
    <row r="3" spans="1:27" ht="12.75" customHeight="1" x14ac:dyDescent="0.2">
      <c r="A3" s="33" t="s">
        <v>12</v>
      </c>
      <c r="B3" s="128" t="s">
        <v>84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29"/>
      <c r="Y3" s="7"/>
      <c r="Z3" s="7"/>
    </row>
    <row r="4" spans="1:27" ht="13.5" thickBot="1" x14ac:dyDescent="0.25">
      <c r="A4" s="52" t="s">
        <v>83</v>
      </c>
      <c r="B4" s="130"/>
      <c r="C4" s="131"/>
      <c r="D4" s="27"/>
      <c r="E4" s="14">
        <v>0.03</v>
      </c>
      <c r="F4" s="14">
        <v>0.04</v>
      </c>
      <c r="G4" s="14">
        <v>0.42099999999999999</v>
      </c>
      <c r="H4" s="15">
        <v>0.2</v>
      </c>
      <c r="I4" s="15">
        <v>0.08</v>
      </c>
      <c r="J4" s="15">
        <v>0.04</v>
      </c>
      <c r="K4" s="15">
        <v>0.04</v>
      </c>
      <c r="L4" s="15">
        <v>0.2</v>
      </c>
      <c r="M4" s="15">
        <v>0.15</v>
      </c>
      <c r="N4" s="15">
        <v>0.01</v>
      </c>
      <c r="O4" s="15">
        <v>8.5000000000000006E-2</v>
      </c>
      <c r="P4" s="15">
        <v>2.1999999999999999E-2</v>
      </c>
      <c r="Q4" s="15">
        <v>0.42</v>
      </c>
      <c r="R4" s="15">
        <v>0.41399999999999998</v>
      </c>
      <c r="S4" s="15">
        <v>0.06</v>
      </c>
      <c r="T4" s="15">
        <v>2</v>
      </c>
      <c r="U4" s="15">
        <v>0.125</v>
      </c>
      <c r="V4" s="15">
        <v>0.02</v>
      </c>
      <c r="W4" s="15"/>
      <c r="X4" s="25"/>
      <c r="Y4" s="9">
        <f>Z33</f>
        <v>73.521079999999998</v>
      </c>
      <c r="Z4">
        <v>73.52</v>
      </c>
    </row>
    <row r="5" spans="1:27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86"/>
      <c r="B6" s="134">
        <f>SUM(E6:W6)</f>
        <v>367.60539999999997</v>
      </c>
      <c r="C6" s="135"/>
      <c r="D6" s="88"/>
      <c r="E6" s="17">
        <f t="shared" ref="E6:W6" si="0">E4*E26</f>
        <v>6.3</v>
      </c>
      <c r="F6" s="17">
        <f t="shared" si="0"/>
        <v>4.6668000000000003</v>
      </c>
      <c r="G6" s="17">
        <f t="shared" si="0"/>
        <v>147.35</v>
      </c>
      <c r="H6" s="17">
        <f t="shared" si="0"/>
        <v>22</v>
      </c>
      <c r="I6" s="17">
        <f t="shared" si="0"/>
        <v>2</v>
      </c>
      <c r="J6" s="17">
        <f t="shared" si="0"/>
        <v>1.6</v>
      </c>
      <c r="K6" s="17">
        <f t="shared" si="0"/>
        <v>1.4000000000000001</v>
      </c>
      <c r="L6" s="17">
        <f t="shared" si="0"/>
        <v>0</v>
      </c>
      <c r="M6" s="17">
        <f t="shared" si="0"/>
        <v>18</v>
      </c>
      <c r="N6" s="17">
        <f>N4*N26</f>
        <v>6.25</v>
      </c>
      <c r="O6" s="17">
        <f>O4*O26</f>
        <v>5.1000000000000005</v>
      </c>
      <c r="P6" s="17">
        <f t="shared" si="0"/>
        <v>0.65999999999999992</v>
      </c>
      <c r="Q6" s="17">
        <f t="shared" si="0"/>
        <v>19.038599999999999</v>
      </c>
      <c r="R6" s="17">
        <f t="shared" si="0"/>
        <v>107.64</v>
      </c>
      <c r="S6" s="17">
        <f t="shared" si="0"/>
        <v>2.76</v>
      </c>
      <c r="T6" s="17">
        <f t="shared" si="0"/>
        <v>18.2</v>
      </c>
      <c r="U6" s="17">
        <f t="shared" si="0"/>
        <v>0</v>
      </c>
      <c r="V6" s="17">
        <f t="shared" si="0"/>
        <v>4.6399999999999997</v>
      </c>
      <c r="W6" s="17">
        <f t="shared" si="0"/>
        <v>0</v>
      </c>
      <c r="X6" s="25"/>
    </row>
    <row r="7" spans="1:27" ht="13.5" hidden="1" thickBot="1" x14ac:dyDescent="0.25">
      <c r="A7" s="87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 t="shared" si="4"/>
        <v>0</v>
      </c>
      <c r="T22" s="21">
        <f t="shared" si="4"/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W25" si="6">F4+F8+F16+F22</f>
        <v>0.04</v>
      </c>
      <c r="G25" s="22">
        <f t="shared" si="6"/>
        <v>0.42099999999999999</v>
      </c>
      <c r="H25" s="22">
        <f t="shared" si="6"/>
        <v>0.2</v>
      </c>
      <c r="I25" s="22">
        <f t="shared" si="6"/>
        <v>0.08</v>
      </c>
      <c r="J25" s="22">
        <f t="shared" si="6"/>
        <v>0.04</v>
      </c>
      <c r="K25" s="22">
        <f t="shared" si="6"/>
        <v>0.04</v>
      </c>
      <c r="L25" s="22">
        <f t="shared" si="6"/>
        <v>0.2</v>
      </c>
      <c r="M25" s="22">
        <f t="shared" si="6"/>
        <v>0.15</v>
      </c>
      <c r="N25" s="22">
        <f t="shared" si="6"/>
        <v>0.01</v>
      </c>
      <c r="O25" s="22">
        <f t="shared" si="6"/>
        <v>8.5000000000000006E-2</v>
      </c>
      <c r="P25" s="22">
        <f t="shared" si="6"/>
        <v>2.1999999999999999E-2</v>
      </c>
      <c r="Q25" s="22">
        <f t="shared" si="6"/>
        <v>0.42</v>
      </c>
      <c r="R25" s="22">
        <f t="shared" si="6"/>
        <v>0.41399999999999998</v>
      </c>
      <c r="S25" s="22">
        <f t="shared" si="6"/>
        <v>0.06</v>
      </c>
      <c r="T25" s="22">
        <f t="shared" si="6"/>
        <v>2</v>
      </c>
      <c r="U25" s="22">
        <f t="shared" si="6"/>
        <v>0.125</v>
      </c>
      <c r="V25" s="22">
        <f t="shared" si="6"/>
        <v>0.02</v>
      </c>
      <c r="W25" s="22">
        <f t="shared" si="6"/>
        <v>0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350</v>
      </c>
      <c r="H26" s="15">
        <v>110</v>
      </c>
      <c r="I26" s="15">
        <v>25</v>
      </c>
      <c r="J26" s="15">
        <v>40</v>
      </c>
      <c r="K26" s="15">
        <v>35</v>
      </c>
      <c r="L26" s="15"/>
      <c r="M26" s="15">
        <v>120</v>
      </c>
      <c r="N26" s="15">
        <v>625</v>
      </c>
      <c r="O26" s="15">
        <v>60</v>
      </c>
      <c r="P26" s="15">
        <v>30</v>
      </c>
      <c r="Q26" s="15">
        <v>45.33</v>
      </c>
      <c r="R26" s="15">
        <v>260</v>
      </c>
      <c r="S26" s="15">
        <v>46</v>
      </c>
      <c r="T26" s="15">
        <v>9.1</v>
      </c>
      <c r="U26" s="15"/>
      <c r="V26" s="15">
        <v>232</v>
      </c>
      <c r="W26" s="15"/>
      <c r="X26" s="25"/>
      <c r="Y26" s="29"/>
    </row>
    <row r="27" spans="1:26" x14ac:dyDescent="0.2">
      <c r="A27" s="28"/>
      <c r="B27" s="38" t="s">
        <v>4</v>
      </c>
      <c r="C27" s="39">
        <f>SUM(E27:W27)</f>
        <v>367.60539999999997</v>
      </c>
      <c r="D27" s="28"/>
      <c r="E27" s="22">
        <f t="shared" ref="E27:W27" si="7">E25*E26</f>
        <v>6.3</v>
      </c>
      <c r="F27" s="22">
        <f t="shared" si="7"/>
        <v>4.6668000000000003</v>
      </c>
      <c r="G27" s="22">
        <f t="shared" si="7"/>
        <v>147.35</v>
      </c>
      <c r="H27" s="22">
        <f t="shared" si="7"/>
        <v>22</v>
      </c>
      <c r="I27" s="22">
        <f t="shared" si="7"/>
        <v>2</v>
      </c>
      <c r="J27" s="22">
        <f t="shared" si="7"/>
        <v>1.6</v>
      </c>
      <c r="K27" s="22">
        <f t="shared" si="7"/>
        <v>1.4000000000000001</v>
      </c>
      <c r="L27" s="22">
        <f t="shared" si="7"/>
        <v>0</v>
      </c>
      <c r="M27" s="22">
        <f t="shared" si="7"/>
        <v>18</v>
      </c>
      <c r="N27" s="22">
        <f>N25*N26</f>
        <v>6.25</v>
      </c>
      <c r="O27" s="22">
        <f>O25*O26</f>
        <v>5.1000000000000005</v>
      </c>
      <c r="P27" s="22">
        <f t="shared" si="7"/>
        <v>0.65999999999999992</v>
      </c>
      <c r="Q27" s="22">
        <f t="shared" si="7"/>
        <v>19.038599999999999</v>
      </c>
      <c r="R27" s="22">
        <f t="shared" si="7"/>
        <v>107.64</v>
      </c>
      <c r="S27" s="22">
        <f t="shared" si="7"/>
        <v>2.76</v>
      </c>
      <c r="T27" s="22">
        <f t="shared" si="7"/>
        <v>18.2</v>
      </c>
      <c r="U27" s="22">
        <f t="shared" si="7"/>
        <v>0</v>
      </c>
      <c r="V27" s="22">
        <f t="shared" si="7"/>
        <v>4.6399999999999997</v>
      </c>
      <c r="W27" s="22">
        <f t="shared" si="7"/>
        <v>0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4"/>
      <c r="N29" s="44"/>
      <c r="O29" s="44"/>
      <c r="P29" s="44"/>
      <c r="Q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4"/>
      <c r="N30" s="44"/>
      <c r="O30" s="44"/>
      <c r="P30" s="44"/>
      <c r="Q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4"/>
      <c r="N31" s="44"/>
      <c r="O31" s="44"/>
      <c r="P31" s="44"/>
      <c r="Q31" s="44"/>
    </row>
    <row r="33" spans="5:26" x14ac:dyDescent="0.2">
      <c r="E33" s="25">
        <f>E4*E26</f>
        <v>6.3</v>
      </c>
      <c r="F33" s="25">
        <f>F4*F26</f>
        <v>4.6668000000000003</v>
      </c>
      <c r="G33" s="25">
        <f>G4*G26</f>
        <v>147.35</v>
      </c>
      <c r="H33" s="25">
        <f t="shared" ref="H33:W33" si="8">H4*H26</f>
        <v>22</v>
      </c>
      <c r="I33" s="25">
        <f t="shared" si="8"/>
        <v>2</v>
      </c>
      <c r="J33" s="25">
        <f>J4*J26</f>
        <v>1.6</v>
      </c>
      <c r="K33" s="25">
        <f>K4*K26</f>
        <v>1.4000000000000001</v>
      </c>
      <c r="L33" s="25">
        <f>L4*L26</f>
        <v>0</v>
      </c>
      <c r="M33" s="25">
        <f t="shared" si="8"/>
        <v>18</v>
      </c>
      <c r="N33" s="25">
        <f t="shared" si="8"/>
        <v>6.25</v>
      </c>
      <c r="O33" s="25">
        <f>O4*O26</f>
        <v>5.1000000000000005</v>
      </c>
      <c r="P33" s="25">
        <f>P4*P26</f>
        <v>0.65999999999999992</v>
      </c>
      <c r="Q33" s="25">
        <f>Q4*Q26</f>
        <v>19.038599999999999</v>
      </c>
      <c r="R33" s="25">
        <f t="shared" si="8"/>
        <v>107.64</v>
      </c>
      <c r="S33" s="25">
        <f t="shared" si="8"/>
        <v>2.76</v>
      </c>
      <c r="T33" s="25">
        <f t="shared" si="8"/>
        <v>18.2</v>
      </c>
      <c r="U33" s="25">
        <f t="shared" si="8"/>
        <v>0</v>
      </c>
      <c r="V33" s="25">
        <f t="shared" si="8"/>
        <v>4.6399999999999997</v>
      </c>
      <c r="W33" s="25">
        <f t="shared" si="8"/>
        <v>0</v>
      </c>
      <c r="X33" s="43"/>
      <c r="Y33" s="4">
        <f>SUM(E33:X33)</f>
        <v>367.60539999999997</v>
      </c>
      <c r="Z33" s="4">
        <f>Y33/5</f>
        <v>73.521079999999998</v>
      </c>
    </row>
  </sheetData>
  <mergeCells count="23">
    <mergeCell ref="A1:A2"/>
    <mergeCell ref="B1:C1"/>
    <mergeCell ref="E1:W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R5" sqref="R5"/>
    </sheetView>
  </sheetViews>
  <sheetFormatPr defaultRowHeight="12.75" x14ac:dyDescent="0.2"/>
  <cols>
    <col min="1" max="1" width="6" style="26" customWidth="1"/>
    <col min="2" max="2" width="6.7109375" style="26" customWidth="1"/>
    <col min="3" max="3" width="11.28515625" style="26" customWidth="1"/>
    <col min="4" max="4" width="9" style="26" hidden="1" customWidth="1"/>
    <col min="5" max="14" width="4.5703125" style="23" customWidth="1"/>
    <col min="15" max="15" width="5.140625" style="23" customWidth="1"/>
    <col min="16" max="16" width="5" style="23" customWidth="1"/>
    <col min="17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57.75" x14ac:dyDescent="0.2">
      <c r="A2" s="120"/>
      <c r="B2" s="126" t="s">
        <v>19</v>
      </c>
      <c r="C2" s="127"/>
      <c r="D2" s="45"/>
      <c r="E2" s="54" t="s">
        <v>23</v>
      </c>
      <c r="F2" s="54" t="s">
        <v>27</v>
      </c>
      <c r="G2" s="54" t="s">
        <v>17</v>
      </c>
      <c r="H2" s="54" t="s">
        <v>6</v>
      </c>
      <c r="I2" s="54" t="s">
        <v>46</v>
      </c>
      <c r="J2" s="54" t="s">
        <v>44</v>
      </c>
      <c r="K2" s="54" t="s">
        <v>35</v>
      </c>
      <c r="L2" s="54" t="s">
        <v>7</v>
      </c>
      <c r="M2" s="54" t="s">
        <v>36</v>
      </c>
      <c r="N2" s="54" t="s">
        <v>66</v>
      </c>
      <c r="O2" s="54" t="s">
        <v>50</v>
      </c>
      <c r="P2" s="54" t="s">
        <v>49</v>
      </c>
      <c r="Q2" s="54" t="s">
        <v>10</v>
      </c>
      <c r="R2" s="54" t="s">
        <v>8</v>
      </c>
      <c r="S2" s="54" t="s">
        <v>85</v>
      </c>
      <c r="T2" s="54" t="s">
        <v>16</v>
      </c>
      <c r="U2" s="54" t="s">
        <v>11</v>
      </c>
      <c r="V2" s="54" t="s">
        <v>67</v>
      </c>
      <c r="W2" s="54" t="s">
        <v>47</v>
      </c>
      <c r="X2" s="54" t="s">
        <v>9</v>
      </c>
      <c r="Y2" s="32"/>
      <c r="Z2" s="2"/>
    </row>
    <row r="3" spans="1:28" s="10" customFormat="1" ht="13.5" customHeight="1" x14ac:dyDescent="0.2">
      <c r="A3" s="14" t="s">
        <v>12</v>
      </c>
      <c r="B3" s="128" t="s">
        <v>86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0"/>
      <c r="Z3" s="7"/>
      <c r="AA3" s="7"/>
    </row>
    <row r="4" spans="1:28" s="10" customFormat="1" ht="13.5" customHeight="1" thickBot="1" x14ac:dyDescent="0.25">
      <c r="A4" s="52" t="s">
        <v>83</v>
      </c>
      <c r="B4" s="130"/>
      <c r="C4" s="131"/>
      <c r="D4" s="56"/>
      <c r="E4" s="14">
        <v>3</v>
      </c>
      <c r="F4" s="14">
        <v>0.04</v>
      </c>
      <c r="G4" s="14">
        <v>0.06</v>
      </c>
      <c r="H4" s="15">
        <v>6.0000000000000001E-3</v>
      </c>
      <c r="I4" s="15">
        <v>0.13</v>
      </c>
      <c r="J4" s="15">
        <v>0.09</v>
      </c>
      <c r="K4" s="15">
        <v>0.08</v>
      </c>
      <c r="L4" s="15">
        <v>0.08</v>
      </c>
      <c r="M4" s="15">
        <v>0.21</v>
      </c>
      <c r="N4" s="15">
        <v>0.02</v>
      </c>
      <c r="O4" s="15">
        <v>9.5000000000000001E-2</v>
      </c>
      <c r="P4" s="15">
        <v>0.115</v>
      </c>
      <c r="Q4" s="15">
        <v>0.09</v>
      </c>
      <c r="R4" s="15">
        <v>0.02</v>
      </c>
      <c r="S4" s="15">
        <v>0.41399999999999998</v>
      </c>
      <c r="T4" s="15">
        <v>2.5000000000000001E-2</v>
      </c>
      <c r="U4" s="15">
        <v>0.42</v>
      </c>
      <c r="V4" s="15">
        <v>4.8000000000000001E-2</v>
      </c>
      <c r="W4" s="15">
        <v>0.02</v>
      </c>
      <c r="X4" s="15">
        <v>6</v>
      </c>
      <c r="Y4" s="25"/>
      <c r="Z4" s="9">
        <f>AA33</f>
        <v>73.519679999999994</v>
      </c>
      <c r="AA4" s="10">
        <v>73.52</v>
      </c>
    </row>
    <row r="5" spans="1:28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89"/>
      <c r="B6" s="134">
        <f>SUM(E6:X6)</f>
        <v>367.59839999999997</v>
      </c>
      <c r="C6" s="135"/>
      <c r="D6" s="91"/>
      <c r="E6" s="17">
        <f t="shared" ref="E6:X6" si="0">E4*E26</f>
        <v>27.299999999999997</v>
      </c>
      <c r="F6" s="17">
        <f t="shared" si="0"/>
        <v>4.6668000000000003</v>
      </c>
      <c r="G6" s="17">
        <f t="shared" si="0"/>
        <v>5.625</v>
      </c>
      <c r="H6" s="17">
        <f t="shared" si="0"/>
        <v>4.8</v>
      </c>
      <c r="I6" s="17">
        <f t="shared" si="0"/>
        <v>15.600000000000001</v>
      </c>
      <c r="J6" s="17">
        <f t="shared" si="0"/>
        <v>0</v>
      </c>
      <c r="K6" s="17">
        <f t="shared" si="0"/>
        <v>3.2</v>
      </c>
      <c r="L6" s="17">
        <f t="shared" si="0"/>
        <v>2.8000000000000003</v>
      </c>
      <c r="M6" s="17">
        <f t="shared" si="0"/>
        <v>0</v>
      </c>
      <c r="N6" s="17">
        <f t="shared" si="0"/>
        <v>4.2</v>
      </c>
      <c r="O6" s="17">
        <f>O4*O26</f>
        <v>17.555049999999998</v>
      </c>
      <c r="P6" s="17">
        <f>P4*P26</f>
        <v>16.482950000000002</v>
      </c>
      <c r="Q6" s="17">
        <f t="shared" si="0"/>
        <v>5.3999999999999995</v>
      </c>
      <c r="R6" s="17">
        <f t="shared" si="0"/>
        <v>0.6</v>
      </c>
      <c r="S6" s="17">
        <f t="shared" si="0"/>
        <v>107.64</v>
      </c>
      <c r="T6" s="17">
        <f>T4*T26</f>
        <v>3.25</v>
      </c>
      <c r="U6" s="17">
        <f t="shared" si="0"/>
        <v>19.038599999999999</v>
      </c>
      <c r="V6" s="17">
        <f t="shared" si="0"/>
        <v>4.8</v>
      </c>
      <c r="W6" s="17">
        <f>W4*W26</f>
        <v>4.6399999999999997</v>
      </c>
      <c r="X6" s="17">
        <f t="shared" si="0"/>
        <v>120</v>
      </c>
      <c r="Y6" s="25"/>
    </row>
    <row r="7" spans="1:28" ht="13.5" hidden="1" thickBot="1" x14ac:dyDescent="0.25">
      <c r="A7" s="90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>T8*T26</f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>SUM(T12:T14)</f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19">
        <f>V16*V26</f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3</v>
      </c>
      <c r="F25" s="22">
        <f t="shared" ref="F25:X25" si="6">F4+F8+F16+F22</f>
        <v>0.04</v>
      </c>
      <c r="G25" s="22">
        <f t="shared" si="6"/>
        <v>0.06</v>
      </c>
      <c r="H25" s="22">
        <f t="shared" si="6"/>
        <v>6.0000000000000001E-3</v>
      </c>
      <c r="I25" s="22">
        <f t="shared" si="6"/>
        <v>0.13</v>
      </c>
      <c r="J25" s="22">
        <f t="shared" si="6"/>
        <v>0.09</v>
      </c>
      <c r="K25" s="22">
        <f t="shared" si="6"/>
        <v>0.08</v>
      </c>
      <c r="L25" s="22">
        <f t="shared" si="6"/>
        <v>0.08</v>
      </c>
      <c r="M25" s="22">
        <f t="shared" si="6"/>
        <v>0.21</v>
      </c>
      <c r="N25" s="22">
        <f t="shared" si="6"/>
        <v>0.02</v>
      </c>
      <c r="O25" s="22">
        <f t="shared" si="6"/>
        <v>9.5000000000000001E-2</v>
      </c>
      <c r="P25" s="22">
        <f t="shared" si="6"/>
        <v>0.115</v>
      </c>
      <c r="Q25" s="22">
        <f t="shared" si="6"/>
        <v>0.09</v>
      </c>
      <c r="R25" s="22">
        <f t="shared" si="6"/>
        <v>0.02</v>
      </c>
      <c r="S25" s="22">
        <f t="shared" si="6"/>
        <v>0.41399999999999998</v>
      </c>
      <c r="T25" s="22">
        <f t="shared" si="6"/>
        <v>2.5000000000000001E-2</v>
      </c>
      <c r="U25" s="22">
        <f t="shared" si="6"/>
        <v>0.42</v>
      </c>
      <c r="V25" s="22">
        <f t="shared" si="6"/>
        <v>4.8000000000000001E-2</v>
      </c>
      <c r="W25" s="22">
        <f t="shared" si="6"/>
        <v>0.02</v>
      </c>
      <c r="X25" s="22">
        <f t="shared" si="6"/>
        <v>6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9.1</v>
      </c>
      <c r="F26" s="15">
        <v>116.67</v>
      </c>
      <c r="G26" s="15">
        <v>93.75</v>
      </c>
      <c r="H26" s="15">
        <v>800</v>
      </c>
      <c r="I26" s="15">
        <v>120</v>
      </c>
      <c r="J26" s="15"/>
      <c r="K26" s="15">
        <v>40</v>
      </c>
      <c r="L26" s="15">
        <v>35</v>
      </c>
      <c r="M26" s="15"/>
      <c r="N26" s="15">
        <v>210</v>
      </c>
      <c r="O26" s="15">
        <v>184.79</v>
      </c>
      <c r="P26" s="15">
        <v>143.33000000000001</v>
      </c>
      <c r="Q26" s="15">
        <v>60</v>
      </c>
      <c r="R26" s="15">
        <v>30</v>
      </c>
      <c r="S26" s="15">
        <v>260</v>
      </c>
      <c r="T26" s="15">
        <v>130</v>
      </c>
      <c r="U26" s="15">
        <v>45.33</v>
      </c>
      <c r="V26" s="15">
        <v>100</v>
      </c>
      <c r="W26" s="15">
        <v>232</v>
      </c>
      <c r="X26" s="15">
        <v>20</v>
      </c>
      <c r="Y26" s="25"/>
      <c r="Z26" s="29"/>
    </row>
    <row r="27" spans="1:27" x14ac:dyDescent="0.2">
      <c r="A27" s="28"/>
      <c r="B27" s="38" t="s">
        <v>4</v>
      </c>
      <c r="C27" s="39">
        <f>SUM(E27:X27)</f>
        <v>367.59839999999997</v>
      </c>
      <c r="D27" s="28"/>
      <c r="E27" s="22">
        <f t="shared" ref="E27:X27" si="7">E25*E26</f>
        <v>27.299999999999997</v>
      </c>
      <c r="F27" s="22">
        <f t="shared" si="7"/>
        <v>4.6668000000000003</v>
      </c>
      <c r="G27" s="22">
        <f t="shared" si="7"/>
        <v>5.625</v>
      </c>
      <c r="H27" s="22">
        <f t="shared" si="7"/>
        <v>4.8</v>
      </c>
      <c r="I27" s="22">
        <f t="shared" si="7"/>
        <v>15.600000000000001</v>
      </c>
      <c r="J27" s="22">
        <f t="shared" si="7"/>
        <v>0</v>
      </c>
      <c r="K27" s="22">
        <f t="shared" si="7"/>
        <v>3.2</v>
      </c>
      <c r="L27" s="22">
        <f t="shared" si="7"/>
        <v>2.8000000000000003</v>
      </c>
      <c r="M27" s="22">
        <f t="shared" si="7"/>
        <v>0</v>
      </c>
      <c r="N27" s="22">
        <f t="shared" si="7"/>
        <v>4.2</v>
      </c>
      <c r="O27" s="22">
        <f t="shared" si="7"/>
        <v>17.555049999999998</v>
      </c>
      <c r="P27" s="22">
        <f t="shared" si="7"/>
        <v>16.482950000000002</v>
      </c>
      <c r="Q27" s="22">
        <f t="shared" si="7"/>
        <v>5.3999999999999995</v>
      </c>
      <c r="R27" s="22">
        <f t="shared" si="7"/>
        <v>0.6</v>
      </c>
      <c r="S27" s="22">
        <f t="shared" si="7"/>
        <v>107.64</v>
      </c>
      <c r="T27" s="22">
        <f t="shared" si="7"/>
        <v>3.25</v>
      </c>
      <c r="U27" s="22">
        <f t="shared" si="7"/>
        <v>19.038599999999999</v>
      </c>
      <c r="V27" s="22">
        <f t="shared" si="7"/>
        <v>4.8</v>
      </c>
      <c r="W27" s="22">
        <f t="shared" si="7"/>
        <v>4.6399999999999997</v>
      </c>
      <c r="X27" s="22">
        <f t="shared" si="7"/>
        <v>120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</row>
    <row r="32" spans="1:27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</row>
    <row r="33" spans="5:27" x14ac:dyDescent="0.2">
      <c r="E33" s="25">
        <f>E4*E26</f>
        <v>27.299999999999997</v>
      </c>
      <c r="F33" s="25">
        <f>F4*F26</f>
        <v>4.6668000000000003</v>
      </c>
      <c r="G33" s="25">
        <f>G4*G26</f>
        <v>5.625</v>
      </c>
      <c r="H33" s="25">
        <f t="shared" ref="H33:X33" si="8">H4*H26</f>
        <v>4.8</v>
      </c>
      <c r="I33" s="25">
        <f t="shared" si="8"/>
        <v>15.600000000000001</v>
      </c>
      <c r="J33" s="25">
        <f>J4*J26</f>
        <v>0</v>
      </c>
      <c r="K33" s="25">
        <f>K4*K26</f>
        <v>3.2</v>
      </c>
      <c r="L33" s="25">
        <f>L4*L26</f>
        <v>2.8000000000000003</v>
      </c>
      <c r="M33" s="25">
        <f>M4*M26</f>
        <v>0</v>
      </c>
      <c r="N33" s="25">
        <f t="shared" si="8"/>
        <v>4.2</v>
      </c>
      <c r="O33" s="25">
        <f t="shared" si="8"/>
        <v>17.555049999999998</v>
      </c>
      <c r="P33" s="25">
        <f>P4*P26</f>
        <v>16.482950000000002</v>
      </c>
      <c r="Q33" s="25">
        <f t="shared" si="8"/>
        <v>5.3999999999999995</v>
      </c>
      <c r="R33" s="25">
        <f t="shared" si="8"/>
        <v>0.6</v>
      </c>
      <c r="S33" s="25">
        <f t="shared" si="8"/>
        <v>107.64</v>
      </c>
      <c r="T33" s="25">
        <f t="shared" si="8"/>
        <v>3.25</v>
      </c>
      <c r="U33" s="25">
        <f t="shared" si="8"/>
        <v>19.038599999999999</v>
      </c>
      <c r="V33" s="25">
        <f t="shared" si="8"/>
        <v>4.8</v>
      </c>
      <c r="W33" s="25">
        <f t="shared" si="8"/>
        <v>4.6399999999999997</v>
      </c>
      <c r="X33" s="25">
        <f t="shared" si="8"/>
        <v>120</v>
      </c>
      <c r="Y33" s="43"/>
      <c r="Z33" s="4">
        <f>SUM(E33:Y33)</f>
        <v>367.59839999999997</v>
      </c>
      <c r="AA33" s="4">
        <f>Z33/5</f>
        <v>73.519679999999994</v>
      </c>
    </row>
  </sheetData>
  <mergeCells count="23">
    <mergeCell ref="A1:A2"/>
    <mergeCell ref="B1:C1"/>
    <mergeCell ref="E1:X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B3" sqref="B3:C5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" style="23" customWidth="1"/>
    <col min="7" max="8" width="4.5703125" style="23" customWidth="1"/>
    <col min="9" max="9" width="4.7109375" style="23" customWidth="1"/>
    <col min="10" max="10" width="5.140625" style="23" customWidth="1"/>
    <col min="11" max="13" width="4.5703125" style="23" customWidth="1"/>
    <col min="14" max="15" width="4.85546875" style="23" customWidth="1"/>
    <col min="16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60" customHeight="1" x14ac:dyDescent="0.2">
      <c r="A2" s="120"/>
      <c r="B2" s="126" t="s">
        <v>19</v>
      </c>
      <c r="C2" s="127"/>
      <c r="D2" s="45"/>
      <c r="E2" s="54" t="s">
        <v>88</v>
      </c>
      <c r="F2" s="54" t="s">
        <v>27</v>
      </c>
      <c r="G2" s="54" t="s">
        <v>63</v>
      </c>
      <c r="H2" s="54" t="s">
        <v>71</v>
      </c>
      <c r="I2" s="54" t="s">
        <v>48</v>
      </c>
      <c r="J2" s="54" t="s">
        <v>58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89</v>
      </c>
      <c r="P2" s="54" t="s">
        <v>10</v>
      </c>
      <c r="Q2" s="54" t="s">
        <v>8</v>
      </c>
      <c r="R2" s="54" t="s">
        <v>11</v>
      </c>
      <c r="S2" s="54" t="s">
        <v>47</v>
      </c>
      <c r="T2" s="54" t="s">
        <v>90</v>
      </c>
      <c r="U2" s="54" t="s">
        <v>30</v>
      </c>
      <c r="V2" s="54" t="s">
        <v>25</v>
      </c>
      <c r="W2" s="54" t="s">
        <v>9</v>
      </c>
      <c r="X2" s="54"/>
      <c r="Y2" s="32"/>
      <c r="Z2" s="2"/>
    </row>
    <row r="3" spans="1:28" ht="13.5" customHeight="1" x14ac:dyDescent="0.2">
      <c r="A3" s="33" t="s">
        <v>12</v>
      </c>
      <c r="B3" s="128" t="s">
        <v>91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87</v>
      </c>
      <c r="B4" s="130"/>
      <c r="C4" s="131"/>
      <c r="D4" s="27"/>
      <c r="E4" s="14">
        <v>0.03</v>
      </c>
      <c r="F4" s="14">
        <v>0.05</v>
      </c>
      <c r="G4" s="14">
        <v>0.2</v>
      </c>
      <c r="H4" s="15">
        <v>0.13</v>
      </c>
      <c r="I4" s="15">
        <v>0.03</v>
      </c>
      <c r="J4" s="15">
        <v>0.122</v>
      </c>
      <c r="K4" s="15">
        <v>0.05</v>
      </c>
      <c r="L4" s="15">
        <v>0.05</v>
      </c>
      <c r="M4" s="15">
        <v>0.2</v>
      </c>
      <c r="N4" s="15">
        <v>0.15</v>
      </c>
      <c r="O4" s="15">
        <v>0.16500000000000001</v>
      </c>
      <c r="P4" s="15">
        <v>0.09</v>
      </c>
      <c r="Q4" s="15">
        <v>1.6E-2</v>
      </c>
      <c r="R4" s="15">
        <v>0.42</v>
      </c>
      <c r="S4" s="15">
        <v>0.02</v>
      </c>
      <c r="T4" s="15">
        <v>0.02</v>
      </c>
      <c r="U4" s="15">
        <v>0.51</v>
      </c>
      <c r="V4" s="15">
        <v>0.04</v>
      </c>
      <c r="W4" s="15">
        <v>6</v>
      </c>
      <c r="X4" s="15"/>
      <c r="Y4" s="25"/>
      <c r="Z4" s="9">
        <f>AA33</f>
        <v>73.522226666666668</v>
      </c>
      <c r="AA4">
        <v>73.52</v>
      </c>
    </row>
    <row r="5" spans="1:28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94"/>
      <c r="B6" s="134">
        <f>SUM(E6:X6)</f>
        <v>441.13336000000004</v>
      </c>
      <c r="C6" s="135"/>
      <c r="D6" s="93"/>
      <c r="E6" s="17">
        <f t="shared" ref="E6:X6" si="0">E4*E26</f>
        <v>6.3</v>
      </c>
      <c r="F6" s="17">
        <f t="shared" si="0"/>
        <v>5.8335000000000008</v>
      </c>
      <c r="G6" s="17">
        <f t="shared" si="0"/>
        <v>44</v>
      </c>
      <c r="H6" s="17">
        <f t="shared" si="0"/>
        <v>16.900000000000002</v>
      </c>
      <c r="I6" s="17">
        <f t="shared" si="0"/>
        <v>0.89999999999999991</v>
      </c>
      <c r="J6" s="17">
        <f t="shared" si="0"/>
        <v>17.486260000000001</v>
      </c>
      <c r="K6" s="17">
        <f t="shared" si="0"/>
        <v>2</v>
      </c>
      <c r="L6" s="17">
        <f t="shared" si="0"/>
        <v>1.75</v>
      </c>
      <c r="M6" s="17">
        <f t="shared" si="0"/>
        <v>0</v>
      </c>
      <c r="N6" s="17">
        <f t="shared" si="0"/>
        <v>18</v>
      </c>
      <c r="O6" s="17">
        <f>O4*O26</f>
        <v>8.4150000000000009</v>
      </c>
      <c r="P6" s="17">
        <f>P4*P26</f>
        <v>5.3999999999999995</v>
      </c>
      <c r="Q6" s="17">
        <f t="shared" si="0"/>
        <v>0.48</v>
      </c>
      <c r="R6" s="17">
        <f t="shared" si="0"/>
        <v>19.038599999999999</v>
      </c>
      <c r="S6" s="17">
        <f t="shared" si="0"/>
        <v>4.6399999999999997</v>
      </c>
      <c r="T6" s="17">
        <f t="shared" si="0"/>
        <v>4.2</v>
      </c>
      <c r="U6" s="17">
        <f t="shared" si="0"/>
        <v>73.95</v>
      </c>
      <c r="V6" s="17">
        <f t="shared" si="0"/>
        <v>1.84</v>
      </c>
      <c r="W6" s="17">
        <f t="shared" si="0"/>
        <v>210</v>
      </c>
      <c r="X6" s="17">
        <f t="shared" si="0"/>
        <v>0</v>
      </c>
      <c r="Y6" s="25"/>
    </row>
    <row r="7" spans="1:28" ht="13.5" hidden="1" thickBot="1" x14ac:dyDescent="0.25">
      <c r="A7" s="92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X25" si="6">F4+F8+F16+F22</f>
        <v>0.05</v>
      </c>
      <c r="G25" s="22">
        <f t="shared" si="6"/>
        <v>0.2</v>
      </c>
      <c r="H25" s="22">
        <f t="shared" si="6"/>
        <v>0.13</v>
      </c>
      <c r="I25" s="22">
        <f t="shared" si="6"/>
        <v>0.03</v>
      </c>
      <c r="J25" s="22">
        <f t="shared" si="6"/>
        <v>0.122</v>
      </c>
      <c r="K25" s="22">
        <f t="shared" si="6"/>
        <v>0.05</v>
      </c>
      <c r="L25" s="22">
        <f t="shared" si="6"/>
        <v>0.05</v>
      </c>
      <c r="M25" s="22">
        <f t="shared" si="6"/>
        <v>0.2</v>
      </c>
      <c r="N25" s="22">
        <f t="shared" si="6"/>
        <v>0.15</v>
      </c>
      <c r="O25" s="22">
        <f t="shared" si="6"/>
        <v>0.16500000000000001</v>
      </c>
      <c r="P25" s="22">
        <f t="shared" si="6"/>
        <v>0.09</v>
      </c>
      <c r="Q25" s="22">
        <f t="shared" si="6"/>
        <v>1.6E-2</v>
      </c>
      <c r="R25" s="22">
        <f t="shared" si="6"/>
        <v>0.42</v>
      </c>
      <c r="S25" s="22">
        <f t="shared" si="6"/>
        <v>0.02</v>
      </c>
      <c r="T25" s="22">
        <f t="shared" si="6"/>
        <v>0.02</v>
      </c>
      <c r="U25" s="22">
        <f t="shared" si="6"/>
        <v>0.51</v>
      </c>
      <c r="V25" s="22">
        <f t="shared" si="6"/>
        <v>0.04</v>
      </c>
      <c r="W25" s="22">
        <f t="shared" si="6"/>
        <v>6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220</v>
      </c>
      <c r="H26" s="15">
        <v>130</v>
      </c>
      <c r="I26" s="15">
        <v>30</v>
      </c>
      <c r="J26" s="15">
        <v>143.33000000000001</v>
      </c>
      <c r="K26" s="15">
        <v>40</v>
      </c>
      <c r="L26" s="15">
        <v>35</v>
      </c>
      <c r="M26" s="15"/>
      <c r="N26" s="15">
        <v>120</v>
      </c>
      <c r="O26" s="15">
        <v>51</v>
      </c>
      <c r="P26" s="15">
        <v>60</v>
      </c>
      <c r="Q26" s="15">
        <v>30</v>
      </c>
      <c r="R26" s="15">
        <v>45.33</v>
      </c>
      <c r="S26" s="15">
        <v>232</v>
      </c>
      <c r="T26" s="15">
        <v>210</v>
      </c>
      <c r="U26" s="15">
        <v>145</v>
      </c>
      <c r="V26" s="15">
        <v>46</v>
      </c>
      <c r="W26" s="15">
        <v>35</v>
      </c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441.13336000000004</v>
      </c>
      <c r="D27" s="28"/>
      <c r="E27" s="22">
        <f t="shared" ref="E27:X27" si="7">E25*E26</f>
        <v>6.3</v>
      </c>
      <c r="F27" s="22">
        <f t="shared" si="7"/>
        <v>5.8335000000000008</v>
      </c>
      <c r="G27" s="22">
        <f t="shared" si="7"/>
        <v>44</v>
      </c>
      <c r="H27" s="22">
        <f t="shared" si="7"/>
        <v>16.900000000000002</v>
      </c>
      <c r="I27" s="22">
        <f t="shared" si="7"/>
        <v>0.89999999999999991</v>
      </c>
      <c r="J27" s="22">
        <f t="shared" si="7"/>
        <v>17.486260000000001</v>
      </c>
      <c r="K27" s="22">
        <f t="shared" si="7"/>
        <v>2</v>
      </c>
      <c r="L27" s="22">
        <f t="shared" si="7"/>
        <v>1.75</v>
      </c>
      <c r="M27" s="22">
        <f t="shared" si="7"/>
        <v>0</v>
      </c>
      <c r="N27" s="22">
        <f t="shared" si="7"/>
        <v>18</v>
      </c>
      <c r="O27" s="22">
        <f>O25*O26</f>
        <v>8.4150000000000009</v>
      </c>
      <c r="P27" s="22">
        <f>P25*P26</f>
        <v>5.3999999999999995</v>
      </c>
      <c r="Q27" s="22">
        <f t="shared" si="7"/>
        <v>0.48</v>
      </c>
      <c r="R27" s="22">
        <f t="shared" si="7"/>
        <v>19.038599999999999</v>
      </c>
      <c r="S27" s="22">
        <f t="shared" si="7"/>
        <v>4.6399999999999997</v>
      </c>
      <c r="T27" s="22">
        <f t="shared" si="7"/>
        <v>4.2</v>
      </c>
      <c r="U27" s="22">
        <f t="shared" si="7"/>
        <v>73.95</v>
      </c>
      <c r="V27" s="22">
        <f t="shared" si="7"/>
        <v>1.84</v>
      </c>
      <c r="W27" s="22">
        <f t="shared" si="7"/>
        <v>210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6.3</v>
      </c>
      <c r="F33" s="25">
        <f>F4*F26</f>
        <v>5.8335000000000008</v>
      </c>
      <c r="G33" s="25">
        <f>G4*G26</f>
        <v>44</v>
      </c>
      <c r="H33" s="25">
        <f t="shared" ref="H33:X33" si="8">H4*H26</f>
        <v>16.900000000000002</v>
      </c>
      <c r="I33" s="25">
        <f t="shared" si="8"/>
        <v>0.89999999999999991</v>
      </c>
      <c r="J33" s="25">
        <f>J4*J26</f>
        <v>17.486260000000001</v>
      </c>
      <c r="K33" s="25">
        <f>K4*K26</f>
        <v>2</v>
      </c>
      <c r="L33" s="25">
        <f>L4*L26</f>
        <v>1.75</v>
      </c>
      <c r="M33" s="25">
        <f>M4*M26</f>
        <v>0</v>
      </c>
      <c r="N33" s="25">
        <f t="shared" si="8"/>
        <v>18</v>
      </c>
      <c r="O33" s="25">
        <f t="shared" si="8"/>
        <v>8.4150000000000009</v>
      </c>
      <c r="P33" s="25">
        <f>P4*P26</f>
        <v>5.3999999999999995</v>
      </c>
      <c r="Q33" s="25">
        <f>Q4*Q26</f>
        <v>0.48</v>
      </c>
      <c r="R33" s="25">
        <f>R4*R26</f>
        <v>19.038599999999999</v>
      </c>
      <c r="S33" s="25">
        <f t="shared" si="8"/>
        <v>4.6399999999999997</v>
      </c>
      <c r="T33" s="25">
        <f t="shared" si="8"/>
        <v>4.2</v>
      </c>
      <c r="U33" s="25">
        <f t="shared" si="8"/>
        <v>73.95</v>
      </c>
      <c r="V33" s="25">
        <f t="shared" si="8"/>
        <v>1.84</v>
      </c>
      <c r="W33" s="25">
        <f t="shared" si="8"/>
        <v>210</v>
      </c>
      <c r="X33" s="25">
        <f t="shared" si="8"/>
        <v>0</v>
      </c>
      <c r="Y33" s="43"/>
      <c r="Z33" s="4">
        <f>SUM(E33:Y33)</f>
        <v>441.13336000000004</v>
      </c>
      <c r="AA33" s="4">
        <f>Z33/6</f>
        <v>73.522226666666668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3"/>
  <sheetViews>
    <sheetView workbookViewId="0">
      <selection activeCell="P2" sqref="P2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" style="23" customWidth="1"/>
    <col min="7" max="13" width="4.5703125" style="23" customWidth="1"/>
    <col min="14" max="14" width="5.28515625" style="23" customWidth="1"/>
    <col min="15" max="22" width="4.5703125" style="23" customWidth="1"/>
    <col min="23" max="23" width="1.85546875" style="26" customWidth="1"/>
    <col min="24" max="24" width="7.7109375" customWidth="1"/>
  </cols>
  <sheetData>
    <row r="1" spans="1:26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5"/>
      <c r="W1" s="31"/>
      <c r="X1" s="5"/>
      <c r="Y1" s="5"/>
      <c r="Z1" s="1"/>
    </row>
    <row r="2" spans="1:26" ht="50.2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92</v>
      </c>
      <c r="H2" s="54" t="s">
        <v>6</v>
      </c>
      <c r="I2" s="54" t="s">
        <v>51</v>
      </c>
      <c r="J2" s="54" t="s">
        <v>52</v>
      </c>
      <c r="K2" s="54" t="s">
        <v>7</v>
      </c>
      <c r="L2" s="54" t="s">
        <v>36</v>
      </c>
      <c r="M2" s="54" t="s">
        <v>53</v>
      </c>
      <c r="N2" s="54" t="s">
        <v>10</v>
      </c>
      <c r="O2" s="54" t="s">
        <v>8</v>
      </c>
      <c r="P2" s="54" t="s">
        <v>95</v>
      </c>
      <c r="Q2" s="54" t="s">
        <v>11</v>
      </c>
      <c r="R2" s="54"/>
      <c r="S2" s="54"/>
      <c r="T2" s="54"/>
      <c r="U2" s="54"/>
      <c r="V2" s="54"/>
      <c r="W2" s="32"/>
      <c r="X2" s="2"/>
    </row>
    <row r="3" spans="1:26" s="10" customFormat="1" ht="15.75" customHeight="1" x14ac:dyDescent="0.2">
      <c r="A3" s="14" t="s">
        <v>12</v>
      </c>
      <c r="B3" s="128" t="s">
        <v>93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40"/>
      <c r="X3" s="7"/>
      <c r="Y3" s="7"/>
    </row>
    <row r="4" spans="1:26" s="10" customFormat="1" ht="15.75" customHeight="1" thickBot="1" x14ac:dyDescent="0.25">
      <c r="A4" s="52" t="s">
        <v>83</v>
      </c>
      <c r="B4" s="130"/>
      <c r="C4" s="131"/>
      <c r="D4" s="56"/>
      <c r="E4" s="14">
        <v>0.03</v>
      </c>
      <c r="F4" s="14">
        <v>0.04</v>
      </c>
      <c r="G4" s="14">
        <v>0.214</v>
      </c>
      <c r="H4" s="15">
        <v>6.0000000000000001E-3</v>
      </c>
      <c r="I4" s="15">
        <v>0.15</v>
      </c>
      <c r="J4" s="15">
        <v>0.02</v>
      </c>
      <c r="K4" s="15">
        <v>0.08</v>
      </c>
      <c r="L4" s="15">
        <v>0.5</v>
      </c>
      <c r="M4" s="15">
        <v>0.24</v>
      </c>
      <c r="N4" s="15">
        <v>0.09</v>
      </c>
      <c r="O4" s="15">
        <v>1.95E-2</v>
      </c>
      <c r="P4" s="15">
        <v>0.77400000000000002</v>
      </c>
      <c r="Q4" s="15">
        <v>0.42</v>
      </c>
      <c r="R4" s="15"/>
      <c r="S4" s="15"/>
      <c r="T4" s="15"/>
      <c r="U4" s="15"/>
      <c r="V4" s="15"/>
      <c r="W4" s="25"/>
      <c r="X4" s="57">
        <f>Y33</f>
        <v>73.520066666666665</v>
      </c>
      <c r="Y4" s="10">
        <v>73.52</v>
      </c>
    </row>
    <row r="5" spans="1:26" s="10" customFormat="1" ht="15.7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5"/>
    </row>
    <row r="6" spans="1:26" ht="13.5" thickBot="1" x14ac:dyDescent="0.25">
      <c r="A6" s="97"/>
      <c r="B6" s="134">
        <f>SUM(E6:V6)</f>
        <v>441.12040000000002</v>
      </c>
      <c r="C6" s="135"/>
      <c r="D6" s="96"/>
      <c r="E6" s="17">
        <f t="shared" ref="E6:V6" si="0">E4*E26</f>
        <v>6.3</v>
      </c>
      <c r="F6" s="17">
        <f t="shared" si="0"/>
        <v>4.6668000000000003</v>
      </c>
      <c r="G6" s="17">
        <f t="shared" si="0"/>
        <v>21.4</v>
      </c>
      <c r="H6" s="17">
        <f t="shared" si="0"/>
        <v>4.8</v>
      </c>
      <c r="I6" s="17">
        <f t="shared" si="0"/>
        <v>52.5</v>
      </c>
      <c r="J6" s="17">
        <f t="shared" si="0"/>
        <v>12.5</v>
      </c>
      <c r="K6" s="17">
        <f t="shared" si="0"/>
        <v>2.8000000000000003</v>
      </c>
      <c r="L6" s="17">
        <f t="shared" si="0"/>
        <v>0</v>
      </c>
      <c r="M6" s="17">
        <f t="shared" si="0"/>
        <v>82.8</v>
      </c>
      <c r="N6" s="17">
        <f>N4*N26</f>
        <v>5.3999999999999995</v>
      </c>
      <c r="O6" s="17">
        <f t="shared" si="0"/>
        <v>0.58499999999999996</v>
      </c>
      <c r="P6" s="17">
        <f t="shared" si="0"/>
        <v>228.33</v>
      </c>
      <c r="Q6" s="17">
        <f t="shared" si="0"/>
        <v>19.038599999999999</v>
      </c>
      <c r="R6" s="17">
        <f t="shared" si="0"/>
        <v>0</v>
      </c>
      <c r="S6" s="17">
        <f t="shared" si="0"/>
        <v>0</v>
      </c>
      <c r="T6" s="17">
        <f t="shared" si="0"/>
        <v>0</v>
      </c>
      <c r="U6" s="17">
        <f t="shared" si="0"/>
        <v>0</v>
      </c>
      <c r="V6" s="17">
        <f t="shared" si="0"/>
        <v>0</v>
      </c>
      <c r="W6" s="25"/>
    </row>
    <row r="7" spans="1:26" ht="13.5" hidden="1" thickBot="1" x14ac:dyDescent="0.25">
      <c r="A7" s="95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</row>
    <row r="8" spans="1:26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25"/>
      <c r="X8" s="12" t="e">
        <f>#REF!</f>
        <v>#REF!</v>
      </c>
      <c r="Y8" s="13"/>
    </row>
    <row r="9" spans="1:26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25"/>
    </row>
    <row r="10" spans="1:26" ht="13.5" hidden="1" thickBot="1" x14ac:dyDescent="0.25">
      <c r="A10" s="21"/>
      <c r="B10" s="134">
        <f>SUM(E10:V10)</f>
        <v>0</v>
      </c>
      <c r="C10" s="135"/>
      <c r="D10" s="53"/>
      <c r="E10" s="19">
        <f t="shared" ref="E10:V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25"/>
    </row>
    <row r="11" spans="1:26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5"/>
    </row>
    <row r="12" spans="1:26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25"/>
      <c r="X12" s="9" t="e">
        <f>#REF!</f>
        <v>#REF!</v>
      </c>
    </row>
    <row r="13" spans="1:26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25"/>
      <c r="X13" s="12" t="e">
        <f>#REF!</f>
        <v>#REF!</v>
      </c>
      <c r="Y13" s="13"/>
    </row>
    <row r="14" spans="1:26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25"/>
      <c r="X14" s="9" t="e">
        <f>#REF!</f>
        <v>#REF!</v>
      </c>
    </row>
    <row r="15" spans="1:26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25"/>
    </row>
    <row r="16" spans="1:26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>V13+V14+V12</f>
        <v>0</v>
      </c>
      <c r="W16" s="25"/>
      <c r="X16" s="9" t="e">
        <f>X12+X13+X14</f>
        <v>#REF!</v>
      </c>
    </row>
    <row r="17" spans="1:25" ht="13.5" hidden="1" thickBot="1" x14ac:dyDescent="0.25">
      <c r="A17" s="35"/>
      <c r="B17" s="153">
        <f>SUM(E17:V17)</f>
        <v>0</v>
      </c>
      <c r="C17" s="154"/>
      <c r="D17" s="53"/>
      <c r="E17" s="19">
        <f t="shared" ref="E17:V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 t="shared" si="3"/>
        <v>0</v>
      </c>
      <c r="Q17" s="19">
        <f t="shared" si="3"/>
        <v>0</v>
      </c>
      <c r="R17" s="19">
        <f t="shared" si="3"/>
        <v>0</v>
      </c>
      <c r="S17" s="19">
        <f>S16*S26</f>
        <v>0</v>
      </c>
      <c r="T17" s="19">
        <f>T16*T26</f>
        <v>0</v>
      </c>
      <c r="U17" s="19">
        <f>U16*U26</f>
        <v>0</v>
      </c>
      <c r="V17" s="19">
        <f t="shared" si="3"/>
        <v>0</v>
      </c>
      <c r="W17" s="25"/>
    </row>
    <row r="18" spans="1:25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25"/>
      <c r="X18" s="9"/>
      <c r="Y18" s="6"/>
    </row>
    <row r="19" spans="1:25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25"/>
      <c r="X19" s="12" t="e">
        <f>#REF!</f>
        <v>#REF!</v>
      </c>
      <c r="Y19" s="13"/>
    </row>
    <row r="20" spans="1:25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25"/>
      <c r="X20" s="9" t="e">
        <f>#REF!</f>
        <v>#REF!</v>
      </c>
      <c r="Y20" s="6"/>
    </row>
    <row r="21" spans="1:25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5"/>
      <c r="X21" s="9"/>
      <c r="Y21" s="6"/>
    </row>
    <row r="22" spans="1:25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V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 t="shared" si="4"/>
        <v>0</v>
      </c>
      <c r="R22" s="21">
        <f>R18+R19+R20</f>
        <v>0</v>
      </c>
      <c r="S22" s="21">
        <f>S18+S19+S20</f>
        <v>0</v>
      </c>
      <c r="T22" s="21">
        <f>T18+T19+T20</f>
        <v>0</v>
      </c>
      <c r="U22" s="21">
        <f>U18+U19+U20</f>
        <v>0</v>
      </c>
      <c r="V22" s="21">
        <f t="shared" si="4"/>
        <v>0</v>
      </c>
      <c r="W22" s="25"/>
      <c r="X22" s="8" t="e">
        <f>X19+X20</f>
        <v>#REF!</v>
      </c>
    </row>
    <row r="23" spans="1:25" ht="13.5" thickBot="1" x14ac:dyDescent="0.25">
      <c r="A23" s="37"/>
      <c r="B23" s="134">
        <f>SUM(E23:V23)</f>
        <v>0</v>
      </c>
      <c r="C23" s="135"/>
      <c r="D23" s="50"/>
      <c r="E23" s="17">
        <f t="shared" ref="E23:V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 t="shared" si="5"/>
        <v>0</v>
      </c>
      <c r="R23" s="17">
        <f>R22*R26</f>
        <v>0</v>
      </c>
      <c r="S23" s="17">
        <f>S22*S26</f>
        <v>0</v>
      </c>
      <c r="T23" s="17">
        <f>T22*T26</f>
        <v>0</v>
      </c>
      <c r="U23" s="17">
        <f>U22*U26</f>
        <v>0</v>
      </c>
      <c r="V23" s="17">
        <f t="shared" si="5"/>
        <v>0</v>
      </c>
      <c r="W23" s="25"/>
      <c r="X23" s="3"/>
    </row>
    <row r="24" spans="1:25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25"/>
      <c r="X24" s="3"/>
    </row>
    <row r="25" spans="1:25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V25" si="6">F4+F8+F16+F22</f>
        <v>0.04</v>
      </c>
      <c r="G25" s="22">
        <f t="shared" si="6"/>
        <v>0.214</v>
      </c>
      <c r="H25" s="22">
        <f t="shared" si="6"/>
        <v>6.0000000000000001E-3</v>
      </c>
      <c r="I25" s="22">
        <f t="shared" si="6"/>
        <v>0.15</v>
      </c>
      <c r="J25" s="22">
        <f t="shared" si="6"/>
        <v>0.02</v>
      </c>
      <c r="K25" s="22">
        <f t="shared" si="6"/>
        <v>0.08</v>
      </c>
      <c r="L25" s="22">
        <f t="shared" si="6"/>
        <v>0.5</v>
      </c>
      <c r="M25" s="22">
        <f t="shared" si="6"/>
        <v>0.24</v>
      </c>
      <c r="N25" s="22">
        <f t="shared" si="6"/>
        <v>0.09</v>
      </c>
      <c r="O25" s="22">
        <f t="shared" si="6"/>
        <v>1.95E-2</v>
      </c>
      <c r="P25" s="22">
        <f t="shared" si="6"/>
        <v>0.77400000000000002</v>
      </c>
      <c r="Q25" s="22">
        <f t="shared" si="6"/>
        <v>0.42</v>
      </c>
      <c r="R25" s="22">
        <f t="shared" si="6"/>
        <v>0</v>
      </c>
      <c r="S25" s="22">
        <f t="shared" si="6"/>
        <v>0</v>
      </c>
      <c r="T25" s="22">
        <f t="shared" si="6"/>
        <v>0</v>
      </c>
      <c r="U25" s="22">
        <f t="shared" si="6"/>
        <v>0</v>
      </c>
      <c r="V25" s="22">
        <f t="shared" si="6"/>
        <v>0</v>
      </c>
      <c r="W25" s="25"/>
      <c r="X25" s="3"/>
    </row>
    <row r="26" spans="1:25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100</v>
      </c>
      <c r="H26" s="15">
        <v>800</v>
      </c>
      <c r="I26" s="15">
        <v>350</v>
      </c>
      <c r="J26" s="15">
        <v>625</v>
      </c>
      <c r="K26" s="15">
        <v>35</v>
      </c>
      <c r="L26" s="15"/>
      <c r="M26" s="15">
        <v>345</v>
      </c>
      <c r="N26" s="15">
        <v>60</v>
      </c>
      <c r="O26" s="15">
        <v>30</v>
      </c>
      <c r="P26" s="15">
        <v>295</v>
      </c>
      <c r="Q26" s="15">
        <v>45.33</v>
      </c>
      <c r="R26" s="15">
        <v>18</v>
      </c>
      <c r="S26" s="15"/>
      <c r="T26" s="15"/>
      <c r="U26" s="15"/>
      <c r="V26" s="15"/>
      <c r="W26" s="25"/>
      <c r="X26" s="29"/>
    </row>
    <row r="27" spans="1:25" x14ac:dyDescent="0.2">
      <c r="A27" s="28"/>
      <c r="B27" s="38" t="s">
        <v>4</v>
      </c>
      <c r="C27" s="39">
        <f>SUM(E27:V27)</f>
        <v>441.12040000000002</v>
      </c>
      <c r="D27" s="28"/>
      <c r="E27" s="22">
        <f t="shared" ref="E27:V27" si="7">E25*E26</f>
        <v>6.3</v>
      </c>
      <c r="F27" s="22">
        <f t="shared" si="7"/>
        <v>4.6668000000000003</v>
      </c>
      <c r="G27" s="22">
        <f t="shared" si="7"/>
        <v>21.4</v>
      </c>
      <c r="H27" s="22">
        <f t="shared" si="7"/>
        <v>4.8</v>
      </c>
      <c r="I27" s="22">
        <f t="shared" si="7"/>
        <v>52.5</v>
      </c>
      <c r="J27" s="22">
        <f t="shared" si="7"/>
        <v>12.5</v>
      </c>
      <c r="K27" s="22">
        <f t="shared" si="7"/>
        <v>2.8000000000000003</v>
      </c>
      <c r="L27" s="22">
        <f t="shared" si="7"/>
        <v>0</v>
      </c>
      <c r="M27" s="22">
        <f t="shared" si="7"/>
        <v>82.8</v>
      </c>
      <c r="N27" s="22">
        <f>N25*N26</f>
        <v>5.3999999999999995</v>
      </c>
      <c r="O27" s="22">
        <f t="shared" si="7"/>
        <v>0.58499999999999996</v>
      </c>
      <c r="P27" s="22">
        <f t="shared" si="7"/>
        <v>228.33</v>
      </c>
      <c r="Q27" s="22">
        <f t="shared" si="7"/>
        <v>19.038599999999999</v>
      </c>
      <c r="R27" s="22">
        <f t="shared" si="7"/>
        <v>0</v>
      </c>
      <c r="S27" s="22">
        <f t="shared" si="7"/>
        <v>0</v>
      </c>
      <c r="T27" s="22">
        <f t="shared" si="7"/>
        <v>0</v>
      </c>
      <c r="U27" s="22">
        <f t="shared" si="7"/>
        <v>0</v>
      </c>
      <c r="V27" s="22">
        <f t="shared" si="7"/>
        <v>0</v>
      </c>
      <c r="W27" s="25"/>
      <c r="X27" s="3"/>
    </row>
    <row r="28" spans="1:25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29"/>
      <c r="X28" s="3"/>
      <c r="Y28" s="3"/>
    </row>
    <row r="29" spans="1:25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4"/>
      <c r="N29" s="44"/>
    </row>
    <row r="30" spans="1:25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4"/>
      <c r="N30" s="44"/>
    </row>
    <row r="31" spans="1:25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4"/>
      <c r="N31" s="44"/>
    </row>
    <row r="32" spans="1:25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4"/>
      <c r="N32" s="44"/>
    </row>
    <row r="33" spans="5:25" x14ac:dyDescent="0.2">
      <c r="E33" s="25">
        <f>E4*E26</f>
        <v>6.3</v>
      </c>
      <c r="F33" s="25">
        <f>F4*F26</f>
        <v>4.6668000000000003</v>
      </c>
      <c r="G33" s="25">
        <f>G4*G26</f>
        <v>21.4</v>
      </c>
      <c r="H33" s="25">
        <f t="shared" ref="H33:V33" si="8">H4*H26</f>
        <v>4.8</v>
      </c>
      <c r="I33" s="25">
        <f t="shared" si="8"/>
        <v>52.5</v>
      </c>
      <c r="J33" s="25">
        <f>J4*J26</f>
        <v>12.5</v>
      </c>
      <c r="K33" s="25">
        <f>K4*K26</f>
        <v>2.8000000000000003</v>
      </c>
      <c r="L33" s="25">
        <f>L4*L26</f>
        <v>0</v>
      </c>
      <c r="M33" s="25">
        <f t="shared" si="8"/>
        <v>82.8</v>
      </c>
      <c r="N33" s="25">
        <f t="shared" si="8"/>
        <v>5.3999999999999995</v>
      </c>
      <c r="O33" s="25">
        <f t="shared" si="8"/>
        <v>0.58499999999999996</v>
      </c>
      <c r="P33" s="25">
        <f t="shared" si="8"/>
        <v>228.33</v>
      </c>
      <c r="Q33" s="25">
        <f t="shared" si="8"/>
        <v>19.038599999999999</v>
      </c>
      <c r="R33" s="25">
        <f t="shared" si="8"/>
        <v>0</v>
      </c>
      <c r="S33" s="25">
        <f t="shared" si="8"/>
        <v>0</v>
      </c>
      <c r="T33" s="25">
        <f t="shared" si="8"/>
        <v>0</v>
      </c>
      <c r="U33" s="25">
        <f t="shared" si="8"/>
        <v>0</v>
      </c>
      <c r="V33" s="25">
        <f t="shared" si="8"/>
        <v>0</v>
      </c>
      <c r="W33" s="43"/>
      <c r="X33" s="4">
        <f>SUM(E33:W33)</f>
        <v>441.12040000000002</v>
      </c>
      <c r="Y33" s="4">
        <f>X33/6</f>
        <v>73.520066666666665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V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U2" sqref="U2"/>
    </sheetView>
  </sheetViews>
  <sheetFormatPr defaultRowHeight="12.75" x14ac:dyDescent="0.2"/>
  <cols>
    <col min="1" max="1" width="6.14062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3" width="4.5703125" style="23" customWidth="1"/>
    <col min="14" max="14" width="4.85546875" style="23" customWidth="1"/>
    <col min="15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7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39</v>
      </c>
      <c r="H2" s="54" t="s">
        <v>6</v>
      </c>
      <c r="I2" s="54" t="s">
        <v>18</v>
      </c>
      <c r="J2" s="54" t="s">
        <v>29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40</v>
      </c>
      <c r="P2" s="54" t="s">
        <v>10</v>
      </c>
      <c r="Q2" s="54" t="s">
        <v>8</v>
      </c>
      <c r="R2" s="54" t="s">
        <v>11</v>
      </c>
      <c r="S2" s="54" t="s">
        <v>16</v>
      </c>
      <c r="T2" s="54" t="s">
        <v>61</v>
      </c>
      <c r="U2" s="54" t="s">
        <v>97</v>
      </c>
      <c r="V2" s="54"/>
      <c r="W2" s="54"/>
      <c r="X2" s="54"/>
      <c r="Y2" s="32"/>
      <c r="Z2" s="2"/>
    </row>
    <row r="3" spans="1:28" ht="12.75" customHeight="1" x14ac:dyDescent="0.2">
      <c r="A3" s="33" t="s">
        <v>12</v>
      </c>
      <c r="B3" s="128" t="s">
        <v>94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83</v>
      </c>
      <c r="B4" s="130"/>
      <c r="C4" s="131"/>
      <c r="D4" s="27"/>
      <c r="E4" s="14">
        <v>0.03</v>
      </c>
      <c r="F4" s="14">
        <v>0.03</v>
      </c>
      <c r="G4" s="14">
        <v>0.5</v>
      </c>
      <c r="H4" s="15">
        <v>6.0000000000000001E-3</v>
      </c>
      <c r="I4" s="15">
        <v>7.8E-2</v>
      </c>
      <c r="J4" s="15">
        <v>0.36</v>
      </c>
      <c r="K4" s="15">
        <v>0.04</v>
      </c>
      <c r="L4" s="15">
        <v>0.04</v>
      </c>
      <c r="M4" s="15">
        <v>0.2</v>
      </c>
      <c r="N4" s="15">
        <v>0.15</v>
      </c>
      <c r="O4" s="15">
        <v>0.01</v>
      </c>
      <c r="P4" s="15">
        <v>0.09</v>
      </c>
      <c r="Q4" s="15">
        <v>1.0999999999999999E-2</v>
      </c>
      <c r="R4" s="15">
        <v>0.42</v>
      </c>
      <c r="S4" s="15">
        <v>0.03</v>
      </c>
      <c r="T4" s="15">
        <v>1.1879999999999999</v>
      </c>
      <c r="U4" s="15">
        <v>0.54600000000000004</v>
      </c>
      <c r="V4" s="15"/>
      <c r="W4" s="15"/>
      <c r="X4" s="15"/>
      <c r="Y4" s="25"/>
      <c r="Z4" s="9">
        <f>AA33</f>
        <v>73.519783333333336</v>
      </c>
      <c r="AA4">
        <v>73.52</v>
      </c>
    </row>
    <row r="5" spans="1:28" ht="15.7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100"/>
      <c r="B6" s="134">
        <f>SUM(E6:X6)</f>
        <v>441.11869999999999</v>
      </c>
      <c r="C6" s="135"/>
      <c r="D6" s="99"/>
      <c r="E6" s="17">
        <f t="shared" ref="E6:X6" si="0">E4*E26</f>
        <v>6.3</v>
      </c>
      <c r="F6" s="17">
        <f t="shared" si="0"/>
        <v>3.5000999999999998</v>
      </c>
      <c r="G6" s="17">
        <f t="shared" si="0"/>
        <v>12.5</v>
      </c>
      <c r="H6" s="17">
        <f t="shared" si="0"/>
        <v>4.8</v>
      </c>
      <c r="I6" s="17">
        <f t="shared" si="0"/>
        <v>2.73</v>
      </c>
      <c r="J6" s="17">
        <f t="shared" si="0"/>
        <v>86.399999999999991</v>
      </c>
      <c r="K6" s="17">
        <f t="shared" si="0"/>
        <v>1.6</v>
      </c>
      <c r="L6" s="17">
        <f t="shared" si="0"/>
        <v>1.4000000000000001</v>
      </c>
      <c r="M6" s="17">
        <f t="shared" si="0"/>
        <v>0</v>
      </c>
      <c r="N6" s="17">
        <f t="shared" si="0"/>
        <v>18</v>
      </c>
      <c r="O6" s="17">
        <f>O4*O26</f>
        <v>2.1</v>
      </c>
      <c r="P6" s="17">
        <f>P4*P26</f>
        <v>5.3999999999999995</v>
      </c>
      <c r="Q6" s="17">
        <f t="shared" si="0"/>
        <v>0.32999999999999996</v>
      </c>
      <c r="R6" s="17">
        <f t="shared" si="0"/>
        <v>19.038599999999999</v>
      </c>
      <c r="S6" s="17">
        <f t="shared" si="0"/>
        <v>3.9</v>
      </c>
      <c r="T6" s="17">
        <f t="shared" si="0"/>
        <v>136.62</v>
      </c>
      <c r="U6" s="17">
        <f t="shared" si="0"/>
        <v>136.5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98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X25" si="6">F4+F8+F16+F22</f>
        <v>0.03</v>
      </c>
      <c r="G25" s="22">
        <f t="shared" si="6"/>
        <v>0.5</v>
      </c>
      <c r="H25" s="22">
        <f t="shared" si="6"/>
        <v>6.0000000000000001E-3</v>
      </c>
      <c r="I25" s="22">
        <f t="shared" si="6"/>
        <v>7.8E-2</v>
      </c>
      <c r="J25" s="22">
        <f t="shared" si="6"/>
        <v>0.36</v>
      </c>
      <c r="K25" s="22">
        <f t="shared" si="6"/>
        <v>0.04</v>
      </c>
      <c r="L25" s="22">
        <f t="shared" si="6"/>
        <v>0.04</v>
      </c>
      <c r="M25" s="22">
        <f t="shared" si="6"/>
        <v>0.2</v>
      </c>
      <c r="N25" s="22">
        <f t="shared" si="6"/>
        <v>0.15</v>
      </c>
      <c r="O25" s="22">
        <f t="shared" si="6"/>
        <v>0.01</v>
      </c>
      <c r="P25" s="22">
        <f t="shared" si="6"/>
        <v>0.09</v>
      </c>
      <c r="Q25" s="22">
        <f t="shared" si="6"/>
        <v>1.0999999999999999E-2</v>
      </c>
      <c r="R25" s="22">
        <f t="shared" si="6"/>
        <v>0.42</v>
      </c>
      <c r="S25" s="22">
        <f t="shared" si="6"/>
        <v>0.03</v>
      </c>
      <c r="T25" s="22">
        <f t="shared" si="6"/>
        <v>1.1879999999999999</v>
      </c>
      <c r="U25" s="22">
        <f t="shared" si="6"/>
        <v>0.54600000000000004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25</v>
      </c>
      <c r="H26" s="15">
        <v>800</v>
      </c>
      <c r="I26" s="15">
        <v>35</v>
      </c>
      <c r="J26" s="15">
        <v>240</v>
      </c>
      <c r="K26" s="15">
        <v>40</v>
      </c>
      <c r="L26" s="15">
        <v>35</v>
      </c>
      <c r="M26" s="15"/>
      <c r="N26" s="15">
        <v>120</v>
      </c>
      <c r="O26" s="15">
        <v>210</v>
      </c>
      <c r="P26" s="15">
        <v>60</v>
      </c>
      <c r="Q26" s="15">
        <v>30</v>
      </c>
      <c r="R26" s="15">
        <v>45.33</v>
      </c>
      <c r="S26" s="15">
        <v>130</v>
      </c>
      <c r="T26" s="15">
        <v>115</v>
      </c>
      <c r="U26" s="15">
        <v>250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441.11869999999999</v>
      </c>
      <c r="D27" s="28"/>
      <c r="E27" s="22">
        <f t="shared" ref="E27:X27" si="7">E25*E26</f>
        <v>6.3</v>
      </c>
      <c r="F27" s="22">
        <f t="shared" si="7"/>
        <v>3.5000999999999998</v>
      </c>
      <c r="G27" s="22">
        <f t="shared" si="7"/>
        <v>12.5</v>
      </c>
      <c r="H27" s="22">
        <f t="shared" si="7"/>
        <v>4.8</v>
      </c>
      <c r="I27" s="22">
        <f t="shared" si="7"/>
        <v>2.73</v>
      </c>
      <c r="J27" s="22">
        <f t="shared" si="7"/>
        <v>86.399999999999991</v>
      </c>
      <c r="K27" s="22">
        <f t="shared" si="7"/>
        <v>1.6</v>
      </c>
      <c r="L27" s="22">
        <f t="shared" si="7"/>
        <v>1.4000000000000001</v>
      </c>
      <c r="M27" s="22">
        <f t="shared" si="7"/>
        <v>0</v>
      </c>
      <c r="N27" s="22">
        <f t="shared" si="7"/>
        <v>18</v>
      </c>
      <c r="O27" s="22">
        <f>O25*O26</f>
        <v>2.1</v>
      </c>
      <c r="P27" s="22">
        <f>P25*P26</f>
        <v>5.3999999999999995</v>
      </c>
      <c r="Q27" s="22">
        <f t="shared" si="7"/>
        <v>0.32999999999999996</v>
      </c>
      <c r="R27" s="22">
        <f t="shared" si="7"/>
        <v>19.038599999999999</v>
      </c>
      <c r="S27" s="22">
        <f t="shared" si="7"/>
        <v>3.9</v>
      </c>
      <c r="T27" s="22">
        <f t="shared" si="7"/>
        <v>136.62</v>
      </c>
      <c r="U27" s="22">
        <f t="shared" si="7"/>
        <v>136.5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6.3</v>
      </c>
      <c r="F33" s="25">
        <f>F4*F26</f>
        <v>3.5000999999999998</v>
      </c>
      <c r="G33" s="25">
        <f>G4*G26</f>
        <v>12.5</v>
      </c>
      <c r="H33" s="25">
        <f t="shared" ref="H33:X33" si="8">H4*H26</f>
        <v>4.8</v>
      </c>
      <c r="I33" s="25">
        <f t="shared" si="8"/>
        <v>2.73</v>
      </c>
      <c r="J33" s="25">
        <f>J4*J26</f>
        <v>86.399999999999991</v>
      </c>
      <c r="K33" s="25">
        <f>K4*K26</f>
        <v>1.6</v>
      </c>
      <c r="L33" s="25">
        <f>L4*L26</f>
        <v>1.4000000000000001</v>
      </c>
      <c r="M33" s="25">
        <f>M4*M26</f>
        <v>0</v>
      </c>
      <c r="N33" s="25">
        <f t="shared" si="8"/>
        <v>18</v>
      </c>
      <c r="O33" s="25">
        <f t="shared" si="8"/>
        <v>2.1</v>
      </c>
      <c r="P33" s="25">
        <f>P4*P26</f>
        <v>5.3999999999999995</v>
      </c>
      <c r="Q33" s="25">
        <f>Q4*Q26</f>
        <v>0.32999999999999996</v>
      </c>
      <c r="R33" s="25">
        <f>R4*R26</f>
        <v>19.038599999999999</v>
      </c>
      <c r="S33" s="25">
        <f t="shared" si="8"/>
        <v>3.9</v>
      </c>
      <c r="T33" s="25">
        <f t="shared" si="8"/>
        <v>136.62</v>
      </c>
      <c r="U33" s="25">
        <f t="shared" si="8"/>
        <v>136.5</v>
      </c>
      <c r="V33" s="25">
        <f t="shared" si="8"/>
        <v>0</v>
      </c>
      <c r="W33" s="25">
        <f t="shared" si="8"/>
        <v>0</v>
      </c>
      <c r="X33" s="25">
        <f t="shared" si="8"/>
        <v>0</v>
      </c>
      <c r="Y33" s="43"/>
      <c r="Z33" s="4">
        <f>SUM(E33:Y33)</f>
        <v>441.11869999999999</v>
      </c>
      <c r="AA33" s="4">
        <f>Z33/6</f>
        <v>73.519783333333336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4"/>
  <sheetViews>
    <sheetView workbookViewId="0">
      <selection activeCell="R4" sqref="R4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13" width="4.5703125" style="23" customWidth="1"/>
    <col min="14" max="14" width="5.28515625" style="23" customWidth="1"/>
    <col min="15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48.75" x14ac:dyDescent="0.2">
      <c r="A2" s="120"/>
      <c r="B2" s="126" t="s">
        <v>19</v>
      </c>
      <c r="C2" s="127"/>
      <c r="D2" s="45"/>
      <c r="E2" s="54" t="s">
        <v>96</v>
      </c>
      <c r="F2" s="54" t="s">
        <v>27</v>
      </c>
      <c r="G2" s="54" t="s">
        <v>45</v>
      </c>
      <c r="H2" s="54" t="s">
        <v>62</v>
      </c>
      <c r="I2" s="54" t="s">
        <v>38</v>
      </c>
      <c r="J2" s="54" t="s">
        <v>54</v>
      </c>
      <c r="K2" s="54" t="s">
        <v>35</v>
      </c>
      <c r="L2" s="54" t="s">
        <v>7</v>
      </c>
      <c r="M2" s="54" t="s">
        <v>36</v>
      </c>
      <c r="N2" s="54" t="s">
        <v>55</v>
      </c>
      <c r="O2" s="54" t="s">
        <v>47</v>
      </c>
      <c r="P2" s="54" t="s">
        <v>56</v>
      </c>
      <c r="Q2" s="54" t="s">
        <v>10</v>
      </c>
      <c r="R2" s="54" t="s">
        <v>8</v>
      </c>
      <c r="S2" s="54" t="s">
        <v>98</v>
      </c>
      <c r="T2" s="54" t="s">
        <v>11</v>
      </c>
      <c r="U2" s="54" t="s">
        <v>21</v>
      </c>
      <c r="V2" s="54"/>
      <c r="W2" s="54"/>
      <c r="X2" s="32"/>
      <c r="Y2" s="2"/>
    </row>
    <row r="3" spans="1:27" s="10" customFormat="1" ht="15.75" customHeight="1" x14ac:dyDescent="0.2">
      <c r="A3" s="14" t="s">
        <v>12</v>
      </c>
      <c r="B3" s="128" t="s">
        <v>99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0"/>
      <c r="Y3" s="7"/>
      <c r="Z3" s="7"/>
    </row>
    <row r="4" spans="1:27" s="10" customFormat="1" ht="15.75" customHeight="1" thickBot="1" x14ac:dyDescent="0.25">
      <c r="A4" s="52" t="s">
        <v>83</v>
      </c>
      <c r="B4" s="130"/>
      <c r="C4" s="131"/>
      <c r="D4" s="56"/>
      <c r="E4" s="14">
        <v>0.12</v>
      </c>
      <c r="F4" s="14">
        <v>0.03</v>
      </c>
      <c r="G4" s="14">
        <v>0.193</v>
      </c>
      <c r="H4" s="15">
        <v>0.15</v>
      </c>
      <c r="I4" s="15">
        <v>0.15</v>
      </c>
      <c r="J4" s="15">
        <v>0.66</v>
      </c>
      <c r="K4" s="15">
        <v>0.04</v>
      </c>
      <c r="L4" s="15">
        <v>0.04</v>
      </c>
      <c r="M4" s="15">
        <v>0.19</v>
      </c>
      <c r="N4" s="15">
        <v>0.2</v>
      </c>
      <c r="O4" s="15">
        <v>0.03</v>
      </c>
      <c r="P4" s="15">
        <v>4.3999999999999997E-2</v>
      </c>
      <c r="Q4" s="15">
        <v>0.09</v>
      </c>
      <c r="R4" s="15">
        <v>0.02</v>
      </c>
      <c r="S4" s="15">
        <v>0.35099999999999998</v>
      </c>
      <c r="T4" s="15">
        <v>0.42</v>
      </c>
      <c r="U4" s="15">
        <v>6</v>
      </c>
      <c r="V4" s="15"/>
      <c r="W4" s="15"/>
      <c r="X4" s="25"/>
      <c r="Y4" s="57">
        <f>Z34</f>
        <v>73.517700000000005</v>
      </c>
    </row>
    <row r="5" spans="1:27" s="10" customFormat="1" ht="15.7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101"/>
      <c r="B6" s="134">
        <f>SUM(E6:W6)</f>
        <v>441.1062</v>
      </c>
      <c r="C6" s="135"/>
      <c r="D6" s="103"/>
      <c r="E6" s="17">
        <f t="shared" ref="E6:W6" si="0">E4*E26</f>
        <v>15.6</v>
      </c>
      <c r="F6" s="17">
        <f t="shared" si="0"/>
        <v>3.5000999999999998</v>
      </c>
      <c r="G6" s="17">
        <f t="shared" si="0"/>
        <v>4.8250000000000002</v>
      </c>
      <c r="H6" s="17">
        <f t="shared" si="0"/>
        <v>14.0625</v>
      </c>
      <c r="I6" s="17">
        <f t="shared" si="0"/>
        <v>18</v>
      </c>
      <c r="J6" s="17">
        <f t="shared" si="0"/>
        <v>105.60000000000001</v>
      </c>
      <c r="K6" s="17">
        <f t="shared" si="0"/>
        <v>1.6</v>
      </c>
      <c r="L6" s="17">
        <f t="shared" si="0"/>
        <v>1.4000000000000001</v>
      </c>
      <c r="M6" s="17">
        <f t="shared" si="0"/>
        <v>0</v>
      </c>
      <c r="N6" s="17">
        <f>N4*N26</f>
        <v>29</v>
      </c>
      <c r="O6" s="17">
        <f>O4*O26</f>
        <v>6.96</v>
      </c>
      <c r="P6" s="17">
        <f t="shared" si="0"/>
        <v>9.24</v>
      </c>
      <c r="Q6" s="17">
        <f t="shared" si="0"/>
        <v>5.3999999999999995</v>
      </c>
      <c r="R6" s="17">
        <f t="shared" si="0"/>
        <v>0.6</v>
      </c>
      <c r="S6" s="17">
        <f t="shared" si="0"/>
        <v>98.28</v>
      </c>
      <c r="T6" s="17">
        <f t="shared" si="0"/>
        <v>19.038599999999999</v>
      </c>
      <c r="U6" s="17">
        <f t="shared" si="0"/>
        <v>108</v>
      </c>
      <c r="V6" s="17">
        <f t="shared" si="0"/>
        <v>0</v>
      </c>
      <c r="W6" s="17">
        <f t="shared" si="0"/>
        <v>0</v>
      </c>
      <c r="X6" s="25"/>
    </row>
    <row r="7" spans="1:27" ht="13.5" hidden="1" thickBot="1" x14ac:dyDescent="0.25">
      <c r="A7" s="102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0.12</v>
      </c>
      <c r="F25" s="22">
        <f t="shared" ref="F25:W25" si="6">F4+F8+F16+F22</f>
        <v>0.03</v>
      </c>
      <c r="G25" s="22">
        <f t="shared" si="6"/>
        <v>0.193</v>
      </c>
      <c r="H25" s="22">
        <f t="shared" si="6"/>
        <v>0.15</v>
      </c>
      <c r="I25" s="22">
        <f t="shared" si="6"/>
        <v>0.15</v>
      </c>
      <c r="J25" s="22">
        <f t="shared" si="6"/>
        <v>0.66</v>
      </c>
      <c r="K25" s="22">
        <f t="shared" si="6"/>
        <v>0.04</v>
      </c>
      <c r="L25" s="22">
        <f t="shared" si="6"/>
        <v>0.04</v>
      </c>
      <c r="M25" s="22">
        <f t="shared" si="6"/>
        <v>0.19</v>
      </c>
      <c r="N25" s="22">
        <f t="shared" si="6"/>
        <v>0.2</v>
      </c>
      <c r="O25" s="22">
        <f t="shared" si="6"/>
        <v>0.03</v>
      </c>
      <c r="P25" s="22">
        <f t="shared" si="6"/>
        <v>4.3999999999999997E-2</v>
      </c>
      <c r="Q25" s="22">
        <f t="shared" si="6"/>
        <v>0.09</v>
      </c>
      <c r="R25" s="22">
        <f t="shared" si="6"/>
        <v>0.02</v>
      </c>
      <c r="S25" s="22">
        <f t="shared" si="6"/>
        <v>0.35099999999999998</v>
      </c>
      <c r="T25" s="22">
        <f t="shared" si="6"/>
        <v>0.42</v>
      </c>
      <c r="U25" s="22">
        <f t="shared" si="6"/>
        <v>6</v>
      </c>
      <c r="V25" s="22">
        <f t="shared" si="6"/>
        <v>0</v>
      </c>
      <c r="W25" s="22">
        <f t="shared" si="6"/>
        <v>0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130</v>
      </c>
      <c r="F26" s="15">
        <v>116.67</v>
      </c>
      <c r="G26" s="15">
        <v>25</v>
      </c>
      <c r="H26" s="15">
        <v>93.75</v>
      </c>
      <c r="I26" s="15">
        <v>120</v>
      </c>
      <c r="J26" s="15">
        <v>160</v>
      </c>
      <c r="K26" s="15">
        <v>40</v>
      </c>
      <c r="L26" s="15">
        <v>35</v>
      </c>
      <c r="M26" s="15"/>
      <c r="N26" s="15">
        <v>145</v>
      </c>
      <c r="O26" s="15">
        <v>232</v>
      </c>
      <c r="P26" s="15">
        <v>210</v>
      </c>
      <c r="Q26" s="15">
        <v>60</v>
      </c>
      <c r="R26" s="15">
        <v>30</v>
      </c>
      <c r="S26" s="15">
        <v>280</v>
      </c>
      <c r="T26" s="15">
        <v>45.33</v>
      </c>
      <c r="U26" s="15">
        <v>18</v>
      </c>
      <c r="V26" s="15"/>
      <c r="W26" s="15"/>
      <c r="X26" s="25"/>
      <c r="Y26" s="29"/>
    </row>
    <row r="27" spans="1:26" x14ac:dyDescent="0.2">
      <c r="A27" s="28"/>
      <c r="B27" s="38" t="s">
        <v>4</v>
      </c>
      <c r="C27" s="39">
        <f>SUM(E27:W27)</f>
        <v>441.1062</v>
      </c>
      <c r="D27" s="28"/>
      <c r="E27" s="22">
        <f t="shared" ref="E27:W27" si="7">E25*E26</f>
        <v>15.6</v>
      </c>
      <c r="F27" s="22">
        <f t="shared" si="7"/>
        <v>3.5000999999999998</v>
      </c>
      <c r="G27" s="22">
        <f t="shared" si="7"/>
        <v>4.8250000000000002</v>
      </c>
      <c r="H27" s="22">
        <f t="shared" si="7"/>
        <v>14.0625</v>
      </c>
      <c r="I27" s="22">
        <f t="shared" si="7"/>
        <v>18</v>
      </c>
      <c r="J27" s="22">
        <f t="shared" si="7"/>
        <v>105.60000000000001</v>
      </c>
      <c r="K27" s="22">
        <f t="shared" si="7"/>
        <v>1.6</v>
      </c>
      <c r="L27" s="22">
        <f t="shared" si="7"/>
        <v>1.4000000000000001</v>
      </c>
      <c r="M27" s="22">
        <f t="shared" si="7"/>
        <v>0</v>
      </c>
      <c r="N27" s="22">
        <f>N25*N26</f>
        <v>29</v>
      </c>
      <c r="O27" s="22">
        <f>O25*O26</f>
        <v>6.96</v>
      </c>
      <c r="P27" s="22">
        <f t="shared" si="7"/>
        <v>9.24</v>
      </c>
      <c r="Q27" s="22">
        <f t="shared" si="7"/>
        <v>5.3999999999999995</v>
      </c>
      <c r="R27" s="22">
        <f t="shared" si="7"/>
        <v>0.6</v>
      </c>
      <c r="S27" s="22">
        <f t="shared" si="7"/>
        <v>98.28</v>
      </c>
      <c r="T27" s="22">
        <f t="shared" si="7"/>
        <v>19.038599999999999</v>
      </c>
      <c r="U27" s="22">
        <f t="shared" si="7"/>
        <v>108</v>
      </c>
      <c r="V27" s="22">
        <f t="shared" si="7"/>
        <v>0</v>
      </c>
      <c r="W27" s="22">
        <f t="shared" si="7"/>
        <v>0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</row>
    <row r="32" spans="1:26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</row>
    <row r="34" spans="5:26" x14ac:dyDescent="0.2">
      <c r="E34" s="25">
        <f>E4*E26</f>
        <v>15.6</v>
      </c>
      <c r="F34" s="25">
        <f>F4*F26</f>
        <v>3.5000999999999998</v>
      </c>
      <c r="G34" s="25">
        <f>G4*G26</f>
        <v>4.8250000000000002</v>
      </c>
      <c r="H34" s="25">
        <f t="shared" ref="H34:W34" si="8">H4*H26</f>
        <v>14.0625</v>
      </c>
      <c r="I34" s="25">
        <f t="shared" si="8"/>
        <v>18</v>
      </c>
      <c r="J34" s="25">
        <f>J4*J26</f>
        <v>105.60000000000001</v>
      </c>
      <c r="K34" s="25">
        <f>K4*K26</f>
        <v>1.6</v>
      </c>
      <c r="L34" s="25">
        <f>L4*L26</f>
        <v>1.4000000000000001</v>
      </c>
      <c r="M34" s="25">
        <f>M4*M26</f>
        <v>0</v>
      </c>
      <c r="N34" s="25">
        <f t="shared" si="8"/>
        <v>29</v>
      </c>
      <c r="O34" s="25">
        <f>O4*O26</f>
        <v>6.96</v>
      </c>
      <c r="P34" s="25">
        <f>P4*P26</f>
        <v>9.24</v>
      </c>
      <c r="Q34" s="25">
        <f t="shared" si="8"/>
        <v>5.3999999999999995</v>
      </c>
      <c r="R34" s="25">
        <f t="shared" si="8"/>
        <v>0.6</v>
      </c>
      <c r="S34" s="25">
        <f t="shared" si="8"/>
        <v>98.28</v>
      </c>
      <c r="T34" s="25">
        <f t="shared" si="8"/>
        <v>19.038599999999999</v>
      </c>
      <c r="U34" s="25">
        <f t="shared" si="8"/>
        <v>108</v>
      </c>
      <c r="V34" s="25">
        <f t="shared" si="8"/>
        <v>0</v>
      </c>
      <c r="W34" s="25">
        <f t="shared" si="8"/>
        <v>0</v>
      </c>
      <c r="X34" s="43"/>
      <c r="Y34" s="4">
        <f>SUM(E34:X34)</f>
        <v>441.1062</v>
      </c>
      <c r="Z34" s="4">
        <f>Y34/6</f>
        <v>73.517700000000005</v>
      </c>
    </row>
  </sheetData>
  <mergeCells count="23">
    <mergeCell ref="A1:A2"/>
    <mergeCell ref="B1:C1"/>
    <mergeCell ref="E1:W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Q5" sqref="Q5"/>
    </sheetView>
  </sheetViews>
  <sheetFormatPr defaultRowHeight="12.75" x14ac:dyDescent="0.2"/>
  <cols>
    <col min="1" max="1" width="5.85546875" style="26" customWidth="1"/>
    <col min="2" max="2" width="8.14062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3" width="4.5703125" style="23" customWidth="1"/>
    <col min="14" max="14" width="4.85546875" style="23" customWidth="1"/>
    <col min="15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55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6</v>
      </c>
      <c r="I2" s="54" t="s">
        <v>37</v>
      </c>
      <c r="J2" s="54" t="s">
        <v>25</v>
      </c>
      <c r="K2" s="54" t="s">
        <v>35</v>
      </c>
      <c r="L2" s="54" t="s">
        <v>7</v>
      </c>
      <c r="M2" s="54" t="s">
        <v>36</v>
      </c>
      <c r="N2" s="54" t="s">
        <v>63</v>
      </c>
      <c r="O2" s="54" t="s">
        <v>100</v>
      </c>
      <c r="P2" s="54" t="s">
        <v>10</v>
      </c>
      <c r="Q2" s="54" t="s">
        <v>8</v>
      </c>
      <c r="R2" s="54" t="s">
        <v>11</v>
      </c>
      <c r="S2" s="54" t="s">
        <v>101</v>
      </c>
      <c r="T2" s="54" t="s">
        <v>102</v>
      </c>
      <c r="U2" s="54" t="s">
        <v>103</v>
      </c>
      <c r="V2" s="54" t="s">
        <v>30</v>
      </c>
      <c r="W2" s="54" t="s">
        <v>97</v>
      </c>
      <c r="X2" s="54"/>
      <c r="Y2" s="32"/>
      <c r="Z2" s="2"/>
    </row>
    <row r="3" spans="1:28" ht="12.75" customHeight="1" x14ac:dyDescent="0.2">
      <c r="A3" s="33" t="s">
        <v>12</v>
      </c>
      <c r="B3" s="128" t="s">
        <v>104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31</v>
      </c>
      <c r="B4" s="130"/>
      <c r="C4" s="131"/>
      <c r="D4" s="27"/>
      <c r="E4" s="14">
        <v>2.5000000000000001E-2</v>
      </c>
      <c r="F4" s="14">
        <v>0.04</v>
      </c>
      <c r="G4" s="14">
        <v>0.2</v>
      </c>
      <c r="H4" s="15">
        <v>5.0000000000000001E-3</v>
      </c>
      <c r="I4" s="15">
        <v>0.03</v>
      </c>
      <c r="J4" s="15">
        <v>0.02</v>
      </c>
      <c r="K4" s="15">
        <v>0.03</v>
      </c>
      <c r="L4" s="15">
        <v>0.03</v>
      </c>
      <c r="M4" s="15">
        <v>0.5</v>
      </c>
      <c r="N4" s="15">
        <v>0.12</v>
      </c>
      <c r="O4" s="15">
        <v>0.01</v>
      </c>
      <c r="P4" s="15">
        <v>7.4999999999999997E-2</v>
      </c>
      <c r="Q4" s="15">
        <v>1.4999999999999999E-2</v>
      </c>
      <c r="R4" s="15">
        <v>0.34499999999999997</v>
      </c>
      <c r="S4" s="15">
        <v>0.1</v>
      </c>
      <c r="T4" s="15">
        <v>0.03</v>
      </c>
      <c r="U4" s="15">
        <v>0.09</v>
      </c>
      <c r="V4" s="15">
        <v>0.85499999999999998</v>
      </c>
      <c r="W4" s="15">
        <v>0.31</v>
      </c>
      <c r="X4" s="15"/>
      <c r="Y4" s="25"/>
      <c r="Z4" s="9">
        <f>AA33</f>
        <v>73.520869999999988</v>
      </c>
      <c r="AA4">
        <v>73.52</v>
      </c>
    </row>
    <row r="5" spans="1:28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104"/>
      <c r="B6" s="134">
        <f>SUM(E6:X6)</f>
        <v>367.60434999999995</v>
      </c>
      <c r="C6" s="135"/>
      <c r="D6" s="106"/>
      <c r="E6" s="17">
        <f t="shared" ref="E6:X6" si="0">E4*E26</f>
        <v>5.25</v>
      </c>
      <c r="F6" s="17">
        <f t="shared" si="0"/>
        <v>4.6668000000000003</v>
      </c>
      <c r="G6" s="17">
        <f t="shared" si="0"/>
        <v>70</v>
      </c>
      <c r="H6" s="17">
        <f t="shared" si="0"/>
        <v>4</v>
      </c>
      <c r="I6" s="17">
        <f t="shared" si="0"/>
        <v>1.56</v>
      </c>
      <c r="J6" s="17">
        <f t="shared" si="0"/>
        <v>0.92</v>
      </c>
      <c r="K6" s="17">
        <f t="shared" si="0"/>
        <v>1.2</v>
      </c>
      <c r="L6" s="17">
        <f t="shared" si="0"/>
        <v>1.05</v>
      </c>
      <c r="M6" s="17">
        <f t="shared" si="0"/>
        <v>0</v>
      </c>
      <c r="N6" s="17">
        <f t="shared" si="0"/>
        <v>26.4</v>
      </c>
      <c r="O6" s="17">
        <f>O4*O26</f>
        <v>6.25</v>
      </c>
      <c r="P6" s="17">
        <f>P4*P26</f>
        <v>4.5</v>
      </c>
      <c r="Q6" s="17">
        <f t="shared" si="0"/>
        <v>0.44999999999999996</v>
      </c>
      <c r="R6" s="17">
        <f t="shared" si="0"/>
        <v>15.638849999999998</v>
      </c>
      <c r="S6" s="17">
        <f t="shared" si="0"/>
        <v>2.5</v>
      </c>
      <c r="T6" s="17">
        <f t="shared" si="0"/>
        <v>5.5436999999999994</v>
      </c>
      <c r="U6" s="17">
        <f t="shared" si="0"/>
        <v>16.2</v>
      </c>
      <c r="V6" s="17">
        <f t="shared" si="0"/>
        <v>123.97499999999999</v>
      </c>
      <c r="W6" s="17">
        <f t="shared" si="0"/>
        <v>77.5</v>
      </c>
      <c r="X6" s="17">
        <f t="shared" si="0"/>
        <v>0</v>
      </c>
      <c r="Y6" s="25"/>
    </row>
    <row r="7" spans="1:28" ht="13.5" hidden="1" thickBot="1" x14ac:dyDescent="0.25">
      <c r="A7" s="105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0.04</v>
      </c>
      <c r="G25" s="22">
        <f t="shared" si="6"/>
        <v>0.2</v>
      </c>
      <c r="H25" s="22">
        <f t="shared" si="6"/>
        <v>5.0000000000000001E-3</v>
      </c>
      <c r="I25" s="22">
        <f t="shared" si="6"/>
        <v>0.03</v>
      </c>
      <c r="J25" s="22">
        <f t="shared" si="6"/>
        <v>0.02</v>
      </c>
      <c r="K25" s="22">
        <f t="shared" si="6"/>
        <v>0.03</v>
      </c>
      <c r="L25" s="22">
        <f t="shared" si="6"/>
        <v>0.03</v>
      </c>
      <c r="M25" s="22">
        <f t="shared" si="6"/>
        <v>0.5</v>
      </c>
      <c r="N25" s="22">
        <f t="shared" si="6"/>
        <v>0.12</v>
      </c>
      <c r="O25" s="22">
        <f t="shared" si="6"/>
        <v>0.01</v>
      </c>
      <c r="P25" s="22">
        <f t="shared" si="6"/>
        <v>7.4999999999999997E-2</v>
      </c>
      <c r="Q25" s="22">
        <f t="shared" si="6"/>
        <v>1.4999999999999999E-2</v>
      </c>
      <c r="R25" s="22">
        <f t="shared" si="6"/>
        <v>0.34499999999999997</v>
      </c>
      <c r="S25" s="22">
        <f t="shared" si="6"/>
        <v>0.1</v>
      </c>
      <c r="T25" s="22">
        <f t="shared" si="6"/>
        <v>0.03</v>
      </c>
      <c r="U25" s="22">
        <f t="shared" si="6"/>
        <v>0.09</v>
      </c>
      <c r="V25" s="22">
        <f t="shared" si="6"/>
        <v>0.85499999999999998</v>
      </c>
      <c r="W25" s="22">
        <f t="shared" si="6"/>
        <v>0.31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350</v>
      </c>
      <c r="H26" s="15">
        <v>800</v>
      </c>
      <c r="I26" s="15">
        <v>52</v>
      </c>
      <c r="J26" s="15">
        <v>46</v>
      </c>
      <c r="K26" s="15">
        <v>40</v>
      </c>
      <c r="L26" s="15">
        <v>35</v>
      </c>
      <c r="M26" s="15"/>
      <c r="N26" s="15">
        <v>220</v>
      </c>
      <c r="O26" s="15">
        <v>625</v>
      </c>
      <c r="P26" s="15">
        <v>60</v>
      </c>
      <c r="Q26" s="15">
        <v>30</v>
      </c>
      <c r="R26" s="15">
        <v>45.33</v>
      </c>
      <c r="S26" s="15">
        <v>25</v>
      </c>
      <c r="T26" s="15">
        <v>184.79</v>
      </c>
      <c r="U26" s="15">
        <v>180</v>
      </c>
      <c r="V26" s="15">
        <v>145</v>
      </c>
      <c r="W26" s="15">
        <v>250</v>
      </c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367.60434999999995</v>
      </c>
      <c r="D27" s="28"/>
      <c r="E27" s="22">
        <f t="shared" ref="E27:X27" si="7">E25*E26</f>
        <v>5.25</v>
      </c>
      <c r="F27" s="22">
        <f t="shared" si="7"/>
        <v>4.6668000000000003</v>
      </c>
      <c r="G27" s="22">
        <f t="shared" si="7"/>
        <v>70</v>
      </c>
      <c r="H27" s="22">
        <f t="shared" si="7"/>
        <v>4</v>
      </c>
      <c r="I27" s="22">
        <f t="shared" si="7"/>
        <v>1.56</v>
      </c>
      <c r="J27" s="22">
        <f t="shared" si="7"/>
        <v>0.92</v>
      </c>
      <c r="K27" s="22">
        <f t="shared" si="7"/>
        <v>1.2</v>
      </c>
      <c r="L27" s="22">
        <f t="shared" si="7"/>
        <v>1.05</v>
      </c>
      <c r="M27" s="22">
        <f t="shared" si="7"/>
        <v>0</v>
      </c>
      <c r="N27" s="22">
        <f t="shared" si="7"/>
        <v>26.4</v>
      </c>
      <c r="O27" s="22">
        <f>O25*O26</f>
        <v>6.25</v>
      </c>
      <c r="P27" s="22">
        <f>P25*P26</f>
        <v>4.5</v>
      </c>
      <c r="Q27" s="22">
        <f t="shared" si="7"/>
        <v>0.44999999999999996</v>
      </c>
      <c r="R27" s="22">
        <f t="shared" si="7"/>
        <v>15.638849999999998</v>
      </c>
      <c r="S27" s="22">
        <f t="shared" si="7"/>
        <v>2.5</v>
      </c>
      <c r="T27" s="22">
        <f t="shared" si="7"/>
        <v>5.5436999999999994</v>
      </c>
      <c r="U27" s="22">
        <f t="shared" si="7"/>
        <v>16.2</v>
      </c>
      <c r="V27" s="22">
        <f t="shared" si="7"/>
        <v>123.97499999999999</v>
      </c>
      <c r="W27" s="22">
        <f t="shared" si="7"/>
        <v>77.5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5.25</v>
      </c>
      <c r="F33" s="25">
        <f>F4*F26</f>
        <v>4.6668000000000003</v>
      </c>
      <c r="G33" s="25">
        <f>G4*G26</f>
        <v>70</v>
      </c>
      <c r="H33" s="25">
        <f t="shared" ref="H33:X33" si="8">H4*H26</f>
        <v>4</v>
      </c>
      <c r="I33" s="25">
        <f t="shared" si="8"/>
        <v>1.56</v>
      </c>
      <c r="J33" s="25">
        <f>J4*J26</f>
        <v>0.92</v>
      </c>
      <c r="K33" s="25">
        <f>K4*K26</f>
        <v>1.2</v>
      </c>
      <c r="L33" s="25">
        <f>L4*L26</f>
        <v>1.05</v>
      </c>
      <c r="M33" s="25">
        <f>M4*M26</f>
        <v>0</v>
      </c>
      <c r="N33" s="25">
        <f t="shared" si="8"/>
        <v>26.4</v>
      </c>
      <c r="O33" s="25">
        <f t="shared" si="8"/>
        <v>6.25</v>
      </c>
      <c r="P33" s="25">
        <f>P4*P26</f>
        <v>4.5</v>
      </c>
      <c r="Q33" s="25">
        <f>Q4*Q26</f>
        <v>0.44999999999999996</v>
      </c>
      <c r="R33" s="25">
        <f>R4*R26</f>
        <v>15.638849999999998</v>
      </c>
      <c r="S33" s="25">
        <f t="shared" si="8"/>
        <v>2.5</v>
      </c>
      <c r="T33" s="25">
        <f t="shared" si="8"/>
        <v>5.5436999999999994</v>
      </c>
      <c r="U33" s="25">
        <f t="shared" si="8"/>
        <v>16.2</v>
      </c>
      <c r="V33" s="25">
        <f t="shared" si="8"/>
        <v>123.97499999999999</v>
      </c>
      <c r="W33" s="25">
        <f t="shared" si="8"/>
        <v>77.5</v>
      </c>
      <c r="X33" s="25">
        <f t="shared" si="8"/>
        <v>0</v>
      </c>
      <c r="Y33" s="43"/>
      <c r="Z33" s="4">
        <f>SUM(E33:Y33)</f>
        <v>367.60434999999995</v>
      </c>
      <c r="AA33" s="4">
        <f>Z33/5</f>
        <v>73.520869999999988</v>
      </c>
    </row>
  </sheetData>
  <mergeCells count="23">
    <mergeCell ref="A1:A2"/>
    <mergeCell ref="B1:C1"/>
    <mergeCell ref="E1:X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4"/>
  <sheetViews>
    <sheetView workbookViewId="0">
      <selection activeCell="T5" sqref="T5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42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18</v>
      </c>
      <c r="H2" s="54" t="s">
        <v>61</v>
      </c>
      <c r="I2" s="54" t="s">
        <v>38</v>
      </c>
      <c r="J2" s="54" t="s">
        <v>62</v>
      </c>
      <c r="K2" s="54" t="s">
        <v>35</v>
      </c>
      <c r="L2" s="54" t="s">
        <v>7</v>
      </c>
      <c r="M2" s="54" t="s">
        <v>36</v>
      </c>
      <c r="N2" s="54" t="s">
        <v>63</v>
      </c>
      <c r="O2" s="54" t="s">
        <v>25</v>
      </c>
      <c r="P2" s="54" t="s">
        <v>23</v>
      </c>
      <c r="Q2" s="54" t="s">
        <v>10</v>
      </c>
      <c r="R2" s="54" t="s">
        <v>8</v>
      </c>
      <c r="S2" s="54" t="s">
        <v>59</v>
      </c>
      <c r="T2" s="54" t="s">
        <v>11</v>
      </c>
      <c r="U2" s="54" t="s">
        <v>30</v>
      </c>
      <c r="V2" s="54"/>
      <c r="W2" s="54"/>
      <c r="X2" s="54"/>
      <c r="Y2" s="32"/>
      <c r="Z2" s="2"/>
    </row>
    <row r="3" spans="1:28" s="10" customFormat="1" ht="13.5" customHeight="1" x14ac:dyDescent="0.2">
      <c r="A3" s="14" t="s">
        <v>12</v>
      </c>
      <c r="B3" s="128" t="s">
        <v>60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0"/>
      <c r="Z3" s="7"/>
      <c r="AA3" s="7"/>
    </row>
    <row r="4" spans="1:28" s="10" customFormat="1" ht="13.5" customHeight="1" thickBot="1" x14ac:dyDescent="0.25">
      <c r="A4" s="52" t="s">
        <v>31</v>
      </c>
      <c r="B4" s="130"/>
      <c r="C4" s="131"/>
      <c r="D4" s="56"/>
      <c r="E4" s="14">
        <v>2.5000000000000001E-2</v>
      </c>
      <c r="F4" s="14">
        <v>0.04</v>
      </c>
      <c r="G4" s="14">
        <v>0.13</v>
      </c>
      <c r="H4" s="15">
        <v>0.15</v>
      </c>
      <c r="I4" s="15">
        <v>0.125</v>
      </c>
      <c r="J4" s="15">
        <v>0.125</v>
      </c>
      <c r="K4" s="15">
        <v>0.05</v>
      </c>
      <c r="L4" s="15">
        <v>0.06</v>
      </c>
      <c r="M4" s="15">
        <v>0.16</v>
      </c>
      <c r="N4" s="15">
        <v>0.28000000000000003</v>
      </c>
      <c r="O4" s="15">
        <v>0.03</v>
      </c>
      <c r="P4" s="15">
        <v>1</v>
      </c>
      <c r="Q4" s="15">
        <v>7.4999999999999997E-2</v>
      </c>
      <c r="R4" s="15">
        <v>2.1000000000000001E-2</v>
      </c>
      <c r="S4" s="15">
        <v>0.53600000000000003</v>
      </c>
      <c r="T4" s="15">
        <v>0.35</v>
      </c>
      <c r="U4" s="15">
        <v>0.54400000000000004</v>
      </c>
      <c r="V4" s="15"/>
      <c r="W4" s="15"/>
      <c r="X4" s="15"/>
      <c r="Y4" s="25"/>
      <c r="Z4" s="58">
        <f>AA34</f>
        <v>73.524460000000005</v>
      </c>
      <c r="AA4" s="10">
        <v>73.52</v>
      </c>
    </row>
    <row r="5" spans="1:28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61"/>
      <c r="B6" s="134">
        <f>SUM(E6:X6)</f>
        <v>367.6223</v>
      </c>
      <c r="C6" s="135"/>
      <c r="D6" s="60"/>
      <c r="E6" s="17">
        <f t="shared" ref="E6:X6" si="0">E4*E26</f>
        <v>5.25</v>
      </c>
      <c r="F6" s="17">
        <f t="shared" si="0"/>
        <v>4.6668000000000003</v>
      </c>
      <c r="G6" s="17">
        <f t="shared" si="0"/>
        <v>4.55</v>
      </c>
      <c r="H6" s="17">
        <f t="shared" si="0"/>
        <v>16.5</v>
      </c>
      <c r="I6" s="17">
        <f t="shared" si="0"/>
        <v>15</v>
      </c>
      <c r="J6" s="17">
        <f t="shared" si="0"/>
        <v>12.5</v>
      </c>
      <c r="K6" s="17">
        <f t="shared" si="0"/>
        <v>2</v>
      </c>
      <c r="L6" s="17">
        <f t="shared" si="0"/>
        <v>2.1</v>
      </c>
      <c r="M6" s="17">
        <f t="shared" si="0"/>
        <v>0</v>
      </c>
      <c r="N6" s="17">
        <f t="shared" si="0"/>
        <v>61.600000000000009</v>
      </c>
      <c r="O6" s="17">
        <f>O4*O26</f>
        <v>1.38</v>
      </c>
      <c r="P6" s="17">
        <f t="shared" si="0"/>
        <v>8.1999999999999993</v>
      </c>
      <c r="Q6" s="17">
        <f t="shared" si="0"/>
        <v>4.5</v>
      </c>
      <c r="R6" s="17">
        <f t="shared" si="0"/>
        <v>0.63</v>
      </c>
      <c r="S6" s="17">
        <f t="shared" si="0"/>
        <v>134</v>
      </c>
      <c r="T6" s="17">
        <f t="shared" si="0"/>
        <v>15.865499999999999</v>
      </c>
      <c r="U6" s="17">
        <f t="shared" si="0"/>
        <v>78.88000000000001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59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>S18+S19+S20</f>
        <v>0</v>
      </c>
      <c r="T22" s="21">
        <f t="shared" si="4"/>
        <v>0</v>
      </c>
      <c r="U22" s="21">
        <f t="shared" si="4"/>
        <v>0</v>
      </c>
      <c r="V22" s="21">
        <f t="shared" si="4"/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 t="shared" si="5"/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0.04</v>
      </c>
      <c r="G25" s="22">
        <f t="shared" si="6"/>
        <v>0.13</v>
      </c>
      <c r="H25" s="22">
        <f t="shared" si="6"/>
        <v>0.15</v>
      </c>
      <c r="I25" s="22">
        <f t="shared" si="6"/>
        <v>0.125</v>
      </c>
      <c r="J25" s="22">
        <f t="shared" si="6"/>
        <v>0.125</v>
      </c>
      <c r="K25" s="22">
        <f t="shared" si="6"/>
        <v>0.05</v>
      </c>
      <c r="L25" s="22">
        <f t="shared" si="6"/>
        <v>0.06</v>
      </c>
      <c r="M25" s="22">
        <f t="shared" si="6"/>
        <v>0.16</v>
      </c>
      <c r="N25" s="22">
        <f t="shared" si="6"/>
        <v>0.28000000000000003</v>
      </c>
      <c r="O25" s="22">
        <f t="shared" si="6"/>
        <v>0.03</v>
      </c>
      <c r="P25" s="22">
        <f t="shared" si="6"/>
        <v>1</v>
      </c>
      <c r="Q25" s="22">
        <f t="shared" si="6"/>
        <v>7.4999999999999997E-2</v>
      </c>
      <c r="R25" s="22">
        <f t="shared" si="6"/>
        <v>2.1000000000000001E-2</v>
      </c>
      <c r="S25" s="22">
        <f t="shared" si="6"/>
        <v>0.53600000000000003</v>
      </c>
      <c r="T25" s="22">
        <f t="shared" si="6"/>
        <v>0.35</v>
      </c>
      <c r="U25" s="22">
        <f t="shared" si="6"/>
        <v>0.54400000000000004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</v>
      </c>
      <c r="H26" s="15">
        <v>110</v>
      </c>
      <c r="I26" s="15">
        <v>120</v>
      </c>
      <c r="J26" s="15">
        <v>100</v>
      </c>
      <c r="K26" s="15">
        <v>40</v>
      </c>
      <c r="L26" s="15">
        <v>35</v>
      </c>
      <c r="M26" s="15"/>
      <c r="N26" s="15">
        <v>220</v>
      </c>
      <c r="O26" s="15">
        <v>46</v>
      </c>
      <c r="P26" s="15">
        <v>8.1999999999999993</v>
      </c>
      <c r="Q26" s="15">
        <v>60</v>
      </c>
      <c r="R26" s="15">
        <v>30</v>
      </c>
      <c r="S26" s="15">
        <v>250</v>
      </c>
      <c r="T26" s="15">
        <v>45.33</v>
      </c>
      <c r="U26" s="15">
        <v>145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367.6223</v>
      </c>
      <c r="D27" s="28"/>
      <c r="E27" s="22">
        <f t="shared" ref="E27:X27" si="7">E25*E26</f>
        <v>5.25</v>
      </c>
      <c r="F27" s="22">
        <f t="shared" si="7"/>
        <v>4.6668000000000003</v>
      </c>
      <c r="G27" s="22">
        <f t="shared" si="7"/>
        <v>4.55</v>
      </c>
      <c r="H27" s="22">
        <f t="shared" si="7"/>
        <v>16.5</v>
      </c>
      <c r="I27" s="22">
        <f t="shared" si="7"/>
        <v>15</v>
      </c>
      <c r="J27" s="22">
        <f t="shared" si="7"/>
        <v>12.5</v>
      </c>
      <c r="K27" s="22">
        <f t="shared" si="7"/>
        <v>2</v>
      </c>
      <c r="L27" s="22">
        <f t="shared" si="7"/>
        <v>2.1</v>
      </c>
      <c r="M27" s="22">
        <f t="shared" si="7"/>
        <v>0</v>
      </c>
      <c r="N27" s="22">
        <f t="shared" si="7"/>
        <v>61.600000000000009</v>
      </c>
      <c r="O27" s="22">
        <f>O25*O26</f>
        <v>1.38</v>
      </c>
      <c r="P27" s="22">
        <f t="shared" si="7"/>
        <v>8.1999999999999993</v>
      </c>
      <c r="Q27" s="22">
        <f t="shared" si="7"/>
        <v>4.5</v>
      </c>
      <c r="R27" s="22">
        <f>R25*R26</f>
        <v>0.63</v>
      </c>
      <c r="S27" s="22">
        <f t="shared" si="7"/>
        <v>134</v>
      </c>
      <c r="T27" s="22">
        <f t="shared" si="7"/>
        <v>15.865499999999999</v>
      </c>
      <c r="U27" s="22">
        <f t="shared" si="7"/>
        <v>78.88000000000001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2" spans="1:27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  <c r="Q32" s="44"/>
      <c r="R32" s="44"/>
    </row>
    <row r="34" spans="5:27" x14ac:dyDescent="0.2">
      <c r="E34" s="25">
        <f>E4*E26</f>
        <v>5.25</v>
      </c>
      <c r="F34" s="25">
        <f>F4*F26</f>
        <v>4.6668000000000003</v>
      </c>
      <c r="G34" s="25">
        <f>G4*G26</f>
        <v>4.55</v>
      </c>
      <c r="H34" s="25">
        <f t="shared" ref="H34:X34" si="8">H4*H26</f>
        <v>16.5</v>
      </c>
      <c r="I34" s="25">
        <f t="shared" si="8"/>
        <v>15</v>
      </c>
      <c r="J34" s="25">
        <f>J4*J26</f>
        <v>12.5</v>
      </c>
      <c r="K34" s="25">
        <f>K4*K26</f>
        <v>2</v>
      </c>
      <c r="L34" s="25">
        <f>L4*L26</f>
        <v>2.1</v>
      </c>
      <c r="M34" s="25">
        <f>M4*M26</f>
        <v>0</v>
      </c>
      <c r="N34" s="25">
        <f t="shared" si="8"/>
        <v>61.600000000000009</v>
      </c>
      <c r="O34" s="25">
        <f>O4*O26</f>
        <v>1.38</v>
      </c>
      <c r="P34" s="25">
        <f>P4*P26</f>
        <v>8.1999999999999993</v>
      </c>
      <c r="Q34" s="25">
        <f>Q4*Q26</f>
        <v>4.5</v>
      </c>
      <c r="R34" s="25">
        <f>R4*R26</f>
        <v>0.63</v>
      </c>
      <c r="S34" s="25">
        <f>S4*S26</f>
        <v>134</v>
      </c>
      <c r="T34" s="25">
        <f t="shared" si="8"/>
        <v>15.865499999999999</v>
      </c>
      <c r="U34" s="25">
        <f t="shared" si="8"/>
        <v>78.88000000000001</v>
      </c>
      <c r="V34" s="25">
        <f t="shared" si="8"/>
        <v>0</v>
      </c>
      <c r="W34" s="25">
        <f t="shared" si="8"/>
        <v>0</v>
      </c>
      <c r="X34" s="25">
        <f t="shared" si="8"/>
        <v>0</v>
      </c>
      <c r="Y34" s="43"/>
      <c r="Z34" s="4">
        <f>SUM(E34:Y34)</f>
        <v>367.6223</v>
      </c>
      <c r="AA34" s="4">
        <f>Z34/5</f>
        <v>73.524460000000005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4"/>
  <sheetViews>
    <sheetView workbookViewId="0">
      <selection activeCell="B34" sqref="B34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0.85546875" style="26" customWidth="1"/>
    <col min="4" max="4" width="9" style="26" hidden="1" customWidth="1"/>
    <col min="5" max="5" width="4.5703125" style="23" customWidth="1"/>
    <col min="6" max="6" width="5.140625" style="23" customWidth="1"/>
    <col min="7" max="11" width="4.5703125" style="23" customWidth="1"/>
    <col min="12" max="12" width="4.140625" style="23" customWidth="1"/>
    <col min="13" max="21" width="4.5703125" style="23" customWidth="1"/>
    <col min="22" max="22" width="1.85546875" style="26" customWidth="1"/>
    <col min="23" max="23" width="7.7109375" customWidth="1"/>
  </cols>
  <sheetData>
    <row r="1" spans="1:25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31"/>
      <c r="W1" s="5"/>
      <c r="X1" s="5"/>
      <c r="Y1" s="1"/>
    </row>
    <row r="2" spans="1:25" ht="42.7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17</v>
      </c>
      <c r="H2" s="54" t="s">
        <v>105</v>
      </c>
      <c r="I2" s="54" t="s">
        <v>6</v>
      </c>
      <c r="J2" s="54" t="s">
        <v>52</v>
      </c>
      <c r="K2" s="54" t="s">
        <v>44</v>
      </c>
      <c r="L2" s="54" t="s">
        <v>35</v>
      </c>
      <c r="M2" s="54" t="s">
        <v>7</v>
      </c>
      <c r="N2" s="54" t="s">
        <v>36</v>
      </c>
      <c r="O2" s="54" t="s">
        <v>45</v>
      </c>
      <c r="P2" s="54" t="s">
        <v>46</v>
      </c>
      <c r="Q2" s="54" t="s">
        <v>47</v>
      </c>
      <c r="R2" s="54" t="s">
        <v>10</v>
      </c>
      <c r="S2" s="54" t="s">
        <v>8</v>
      </c>
      <c r="T2" s="54" t="s">
        <v>11</v>
      </c>
      <c r="U2" s="54" t="s">
        <v>9</v>
      </c>
      <c r="V2" s="32"/>
      <c r="W2" s="2"/>
    </row>
    <row r="3" spans="1:25" s="10" customFormat="1" ht="13.5" customHeight="1" x14ac:dyDescent="0.2">
      <c r="A3" s="14" t="s">
        <v>12</v>
      </c>
      <c r="B3" s="128" t="s">
        <v>106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40"/>
      <c r="W3" s="7"/>
      <c r="X3" s="7"/>
    </row>
    <row r="4" spans="1:25" s="10" customFormat="1" ht="13.5" customHeight="1" thickBot="1" x14ac:dyDescent="0.25">
      <c r="A4" s="52" t="s">
        <v>31</v>
      </c>
      <c r="B4" s="130"/>
      <c r="C4" s="131"/>
      <c r="D4" s="56"/>
      <c r="E4" s="14">
        <v>2.3E-2</v>
      </c>
      <c r="F4" s="14">
        <v>1.9E-2</v>
      </c>
      <c r="G4" s="14">
        <v>0.06</v>
      </c>
      <c r="H4" s="14">
        <v>0.06</v>
      </c>
      <c r="I4" s="15">
        <v>5.0000000000000001E-3</v>
      </c>
      <c r="J4" s="15">
        <v>0.01</v>
      </c>
      <c r="K4" s="15">
        <v>0.12</v>
      </c>
      <c r="L4" s="15">
        <v>0.03</v>
      </c>
      <c r="M4" s="15">
        <v>0.03</v>
      </c>
      <c r="N4" s="15">
        <v>0.16</v>
      </c>
      <c r="O4" s="15">
        <v>0.1</v>
      </c>
      <c r="P4" s="15">
        <v>0.125</v>
      </c>
      <c r="Q4" s="15">
        <v>0.02</v>
      </c>
      <c r="R4" s="15">
        <v>0.09</v>
      </c>
      <c r="S4" s="15">
        <v>8.0000000000000002E-3</v>
      </c>
      <c r="T4" s="15">
        <v>0.03</v>
      </c>
      <c r="U4" s="15">
        <v>6</v>
      </c>
      <c r="V4" s="25"/>
      <c r="W4" s="9">
        <f>X34</f>
        <v>73.521286000000003</v>
      </c>
    </row>
    <row r="5" spans="1:25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25"/>
    </row>
    <row r="6" spans="1:25" ht="13.5" thickBot="1" x14ac:dyDescent="0.25">
      <c r="A6" s="104"/>
      <c r="B6" s="134">
        <f>SUM(E6:U6)</f>
        <v>367.60642999999999</v>
      </c>
      <c r="C6" s="135"/>
      <c r="D6" s="106"/>
      <c r="E6" s="17">
        <f t="shared" ref="E6:U6" si="0">E4*E26</f>
        <v>4.83</v>
      </c>
      <c r="F6" s="17">
        <f t="shared" si="0"/>
        <v>2.2167300000000001</v>
      </c>
      <c r="G6" s="17">
        <f t="shared" si="0"/>
        <v>4.9997999999999996</v>
      </c>
      <c r="H6" s="17">
        <f t="shared" si="0"/>
        <v>3.12</v>
      </c>
      <c r="I6" s="17">
        <f t="shared" si="0"/>
        <v>4</v>
      </c>
      <c r="J6" s="17">
        <f t="shared" si="0"/>
        <v>6.25</v>
      </c>
      <c r="K6" s="17">
        <f t="shared" si="0"/>
        <v>4.8</v>
      </c>
      <c r="L6" s="17">
        <f t="shared" si="0"/>
        <v>1.2</v>
      </c>
      <c r="M6" s="17">
        <f t="shared" si="0"/>
        <v>1.05</v>
      </c>
      <c r="N6" s="17">
        <f t="shared" si="0"/>
        <v>0</v>
      </c>
      <c r="O6" s="17">
        <f t="shared" si="0"/>
        <v>2.5</v>
      </c>
      <c r="P6" s="17">
        <f>P4*P26</f>
        <v>15</v>
      </c>
      <c r="Q6" s="17">
        <f t="shared" si="0"/>
        <v>4.6399999999999997</v>
      </c>
      <c r="R6" s="17">
        <f t="shared" si="0"/>
        <v>5.3999999999999995</v>
      </c>
      <c r="S6" s="17">
        <f t="shared" si="0"/>
        <v>0.24</v>
      </c>
      <c r="T6" s="17">
        <f t="shared" si="0"/>
        <v>1.3598999999999999</v>
      </c>
      <c r="U6" s="17">
        <f t="shared" si="0"/>
        <v>306</v>
      </c>
      <c r="V6" s="25"/>
    </row>
    <row r="7" spans="1:25" ht="13.5" hidden="1" thickBot="1" x14ac:dyDescent="0.25">
      <c r="A7" s="105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5"/>
    </row>
    <row r="8" spans="1:25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5"/>
      <c r="W8" s="12" t="e">
        <f>#REF!</f>
        <v>#REF!</v>
      </c>
      <c r="X8" s="13"/>
    </row>
    <row r="9" spans="1:25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25"/>
    </row>
    <row r="10" spans="1:25" ht="13.5" hidden="1" thickBot="1" x14ac:dyDescent="0.25">
      <c r="A10" s="21"/>
      <c r="B10" s="134">
        <f>SUM(E10:U10)</f>
        <v>0</v>
      </c>
      <c r="C10" s="135"/>
      <c r="D10" s="53"/>
      <c r="E10" s="19">
        <f t="shared" ref="E10:U10" si="1">E8*E26</f>
        <v>0</v>
      </c>
      <c r="F10" s="19">
        <f t="shared" si="1"/>
        <v>0</v>
      </c>
      <c r="G10" s="19">
        <f t="shared" si="1"/>
        <v>0</v>
      </c>
      <c r="H10" s="19"/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25"/>
    </row>
    <row r="11" spans="1:25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5"/>
    </row>
    <row r="12" spans="1:25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5"/>
      <c r="W12" s="9" t="e">
        <f>#REF!</f>
        <v>#REF!</v>
      </c>
    </row>
    <row r="13" spans="1:25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5"/>
      <c r="W13" s="12" t="e">
        <f>#REF!</f>
        <v>#REF!</v>
      </c>
      <c r="X13" s="13"/>
    </row>
    <row r="14" spans="1:25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5"/>
      <c r="W14" s="9" t="e">
        <f>#REF!</f>
        <v>#REF!</v>
      </c>
    </row>
    <row r="15" spans="1:25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25"/>
    </row>
    <row r="16" spans="1:25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/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5"/>
      <c r="W16" s="9" t="e">
        <f>W12+W13+W14</f>
        <v>#REF!</v>
      </c>
    </row>
    <row r="17" spans="1:24" ht="13.5" hidden="1" thickBot="1" x14ac:dyDescent="0.25">
      <c r="A17" s="35"/>
      <c r="B17" s="153">
        <f>SUM(E17:U17)</f>
        <v>0</v>
      </c>
      <c r="C17" s="154"/>
      <c r="D17" s="53"/>
      <c r="E17" s="19">
        <f t="shared" ref="E17:U17" si="3">E16*E26</f>
        <v>0</v>
      </c>
      <c r="F17" s="19">
        <f t="shared" si="3"/>
        <v>0</v>
      </c>
      <c r="G17" s="19">
        <f t="shared" si="3"/>
        <v>0</v>
      </c>
      <c r="H17" s="19"/>
      <c r="I17" s="19">
        <f>I16*I26</f>
        <v>0</v>
      </c>
      <c r="J17" s="19">
        <f t="shared" si="3"/>
        <v>0</v>
      </c>
      <c r="K17" s="19">
        <f>K16*K26</f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 t="shared" si="3"/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25"/>
    </row>
    <row r="18" spans="1:24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25"/>
      <c r="W18" s="9"/>
      <c r="X18" s="6"/>
    </row>
    <row r="19" spans="1:24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5"/>
      <c r="W19" s="12" t="e">
        <f>#REF!</f>
        <v>#REF!</v>
      </c>
      <c r="X19" s="13"/>
    </row>
    <row r="20" spans="1:24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5"/>
      <c r="W20" s="9" t="e">
        <f>#REF!</f>
        <v>#REF!</v>
      </c>
      <c r="X20" s="6"/>
    </row>
    <row r="21" spans="1:24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5"/>
      <c r="W21" s="9"/>
      <c r="X21" s="6"/>
    </row>
    <row r="22" spans="1:24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U22" si="4">G18+G19+G20</f>
        <v>0</v>
      </c>
      <c r="H22" s="21"/>
      <c r="I22" s="21">
        <f>I18+I19+I20</f>
        <v>0</v>
      </c>
      <c r="J22" s="21">
        <f t="shared" si="4"/>
        <v>0</v>
      </c>
      <c r="K22" s="21">
        <f>K18+K19+K20</f>
        <v>0</v>
      </c>
      <c r="L22" s="21">
        <f>L18+L19+L20</f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>S18+S19+S20</f>
        <v>0</v>
      </c>
      <c r="T22" s="21">
        <f t="shared" si="4"/>
        <v>0</v>
      </c>
      <c r="U22" s="21">
        <f t="shared" si="4"/>
        <v>0</v>
      </c>
      <c r="V22" s="25"/>
      <c r="W22" s="8" t="e">
        <f>W19+W20</f>
        <v>#REF!</v>
      </c>
    </row>
    <row r="23" spans="1:24" ht="13.5" thickBot="1" x14ac:dyDescent="0.25">
      <c r="A23" s="37"/>
      <c r="B23" s="134">
        <f>SUM(E23:U23)</f>
        <v>0</v>
      </c>
      <c r="C23" s="135"/>
      <c r="D23" s="50"/>
      <c r="E23" s="17">
        <f t="shared" ref="E23:U23" si="5">E22*E26</f>
        <v>0</v>
      </c>
      <c r="F23" s="17">
        <f t="shared" si="5"/>
        <v>0</v>
      </c>
      <c r="G23" s="17">
        <f t="shared" si="5"/>
        <v>0</v>
      </c>
      <c r="H23" s="17">
        <f t="shared" si="5"/>
        <v>0</v>
      </c>
      <c r="I23" s="17">
        <f>I22*I26</f>
        <v>0</v>
      </c>
      <c r="J23" s="17">
        <f t="shared" si="5"/>
        <v>0</v>
      </c>
      <c r="K23" s="17">
        <f>K22*K26</f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25"/>
      <c r="W23" s="3"/>
    </row>
    <row r="24" spans="1:24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5"/>
      <c r="W24" s="3"/>
    </row>
    <row r="25" spans="1:24" x14ac:dyDescent="0.2">
      <c r="A25" s="28"/>
      <c r="B25" s="151" t="s">
        <v>2</v>
      </c>
      <c r="C25" s="152"/>
      <c r="D25" s="28"/>
      <c r="E25" s="22">
        <f>E4+E8+E16+E22</f>
        <v>2.3E-2</v>
      </c>
      <c r="F25" s="22">
        <f t="shared" ref="F25:U25" si="6">F4+F8+F16+F22</f>
        <v>1.9E-2</v>
      </c>
      <c r="G25" s="22">
        <f t="shared" si="6"/>
        <v>0.06</v>
      </c>
      <c r="H25" s="22">
        <f t="shared" si="6"/>
        <v>0.06</v>
      </c>
      <c r="I25" s="22">
        <f t="shared" si="6"/>
        <v>5.0000000000000001E-3</v>
      </c>
      <c r="J25" s="22">
        <f t="shared" si="6"/>
        <v>0.01</v>
      </c>
      <c r="K25" s="22">
        <f t="shared" si="6"/>
        <v>0.12</v>
      </c>
      <c r="L25" s="22">
        <f t="shared" si="6"/>
        <v>0.03</v>
      </c>
      <c r="M25" s="22">
        <f t="shared" si="6"/>
        <v>0.03</v>
      </c>
      <c r="N25" s="22">
        <f t="shared" si="6"/>
        <v>0.16</v>
      </c>
      <c r="O25" s="22">
        <f t="shared" si="6"/>
        <v>0.1</v>
      </c>
      <c r="P25" s="22">
        <f t="shared" si="6"/>
        <v>0.125</v>
      </c>
      <c r="Q25" s="22">
        <f t="shared" si="6"/>
        <v>0.02</v>
      </c>
      <c r="R25" s="22">
        <f t="shared" si="6"/>
        <v>0.09</v>
      </c>
      <c r="S25" s="22">
        <f t="shared" si="6"/>
        <v>8.0000000000000002E-3</v>
      </c>
      <c r="T25" s="22">
        <f t="shared" si="6"/>
        <v>0.03</v>
      </c>
      <c r="U25" s="22">
        <f t="shared" si="6"/>
        <v>6</v>
      </c>
      <c r="V25" s="25"/>
      <c r="W25" s="3"/>
    </row>
    <row r="26" spans="1:24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83.33</v>
      </c>
      <c r="H26" s="15">
        <v>52</v>
      </c>
      <c r="I26" s="15">
        <v>800</v>
      </c>
      <c r="J26" s="15">
        <v>625</v>
      </c>
      <c r="K26" s="15">
        <v>40</v>
      </c>
      <c r="L26" s="15">
        <v>40</v>
      </c>
      <c r="M26" s="15">
        <v>35</v>
      </c>
      <c r="N26" s="15"/>
      <c r="O26" s="15">
        <v>25</v>
      </c>
      <c r="P26" s="15">
        <v>120</v>
      </c>
      <c r="Q26" s="15">
        <v>232</v>
      </c>
      <c r="R26" s="15">
        <v>60</v>
      </c>
      <c r="S26" s="15">
        <v>30</v>
      </c>
      <c r="T26" s="15">
        <v>45.33</v>
      </c>
      <c r="U26" s="15">
        <v>51</v>
      </c>
      <c r="V26" s="25"/>
      <c r="W26" s="29"/>
    </row>
    <row r="27" spans="1:24" x14ac:dyDescent="0.2">
      <c r="A27" s="28"/>
      <c r="B27" s="38" t="s">
        <v>4</v>
      </c>
      <c r="C27" s="39">
        <f>SUM(E27:U27)</f>
        <v>367.60642999999999</v>
      </c>
      <c r="D27" s="28"/>
      <c r="E27" s="22">
        <f t="shared" ref="E27:U27" si="7">E25*E26</f>
        <v>4.83</v>
      </c>
      <c r="F27" s="22">
        <f t="shared" si="7"/>
        <v>2.2167300000000001</v>
      </c>
      <c r="G27" s="22">
        <f t="shared" si="7"/>
        <v>4.9997999999999996</v>
      </c>
      <c r="H27" s="22">
        <f t="shared" si="7"/>
        <v>3.12</v>
      </c>
      <c r="I27" s="22">
        <f t="shared" si="7"/>
        <v>4</v>
      </c>
      <c r="J27" s="22">
        <f t="shared" si="7"/>
        <v>6.25</v>
      </c>
      <c r="K27" s="22">
        <f t="shared" si="7"/>
        <v>4.8</v>
      </c>
      <c r="L27" s="22">
        <f t="shared" si="7"/>
        <v>1.2</v>
      </c>
      <c r="M27" s="22">
        <f t="shared" si="7"/>
        <v>1.05</v>
      </c>
      <c r="N27" s="22">
        <f t="shared" si="7"/>
        <v>0</v>
      </c>
      <c r="O27" s="22">
        <f t="shared" si="7"/>
        <v>2.5</v>
      </c>
      <c r="P27" s="22">
        <f>P25*P26</f>
        <v>15</v>
      </c>
      <c r="Q27" s="22">
        <f t="shared" si="7"/>
        <v>4.6399999999999997</v>
      </c>
      <c r="R27" s="22">
        <f>R25*R26</f>
        <v>5.3999999999999995</v>
      </c>
      <c r="S27" s="22">
        <f t="shared" si="7"/>
        <v>0.24</v>
      </c>
      <c r="T27" s="22">
        <f t="shared" si="7"/>
        <v>1.3598999999999999</v>
      </c>
      <c r="U27" s="22">
        <f t="shared" si="7"/>
        <v>306</v>
      </c>
      <c r="V27" s="25"/>
      <c r="W27" s="3"/>
    </row>
    <row r="28" spans="1:24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29"/>
      <c r="W28" s="3"/>
      <c r="X28" s="3"/>
    </row>
    <row r="29" spans="1:24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4"/>
      <c r="P29" s="44"/>
      <c r="Q29" s="44"/>
      <c r="R29" s="44"/>
    </row>
    <row r="30" spans="1:24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4"/>
      <c r="P30" s="44"/>
      <c r="Q30" s="44"/>
      <c r="R30" s="44"/>
    </row>
    <row r="31" spans="1:24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4"/>
      <c r="P31" s="44"/>
      <c r="Q31" s="44"/>
      <c r="R31" s="44"/>
    </row>
    <row r="32" spans="1:24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4"/>
      <c r="P32" s="44"/>
      <c r="Q32" s="44"/>
      <c r="R32" s="44"/>
    </row>
    <row r="34" spans="5:24" x14ac:dyDescent="0.2">
      <c r="E34" s="25">
        <f t="shared" ref="E34:N34" si="8">E4*E26</f>
        <v>4.83</v>
      </c>
      <c r="F34" s="25">
        <f t="shared" si="8"/>
        <v>2.2167300000000001</v>
      </c>
      <c r="G34" s="25">
        <f t="shared" si="8"/>
        <v>4.9997999999999996</v>
      </c>
      <c r="H34" s="25">
        <f t="shared" si="8"/>
        <v>3.12</v>
      </c>
      <c r="I34" s="25">
        <f t="shared" si="8"/>
        <v>4</v>
      </c>
      <c r="J34" s="25">
        <f t="shared" si="8"/>
        <v>6.25</v>
      </c>
      <c r="K34" s="25">
        <f t="shared" si="8"/>
        <v>4.8</v>
      </c>
      <c r="L34" s="25">
        <f t="shared" si="8"/>
        <v>1.2</v>
      </c>
      <c r="M34" s="25">
        <f t="shared" si="8"/>
        <v>1.05</v>
      </c>
      <c r="N34" s="25">
        <f t="shared" si="8"/>
        <v>0</v>
      </c>
      <c r="O34" s="25">
        <f t="shared" ref="O34:U34" si="9">O4*O26</f>
        <v>2.5</v>
      </c>
      <c r="P34" s="25">
        <f t="shared" si="9"/>
        <v>15</v>
      </c>
      <c r="Q34" s="25">
        <f>Q4*Q26</f>
        <v>4.6399999999999997</v>
      </c>
      <c r="R34" s="25">
        <f>R4*R26</f>
        <v>5.3999999999999995</v>
      </c>
      <c r="S34" s="25">
        <f>S4*S26</f>
        <v>0.24</v>
      </c>
      <c r="T34" s="25">
        <f t="shared" si="9"/>
        <v>1.3598999999999999</v>
      </c>
      <c r="U34" s="25">
        <f t="shared" si="9"/>
        <v>306</v>
      </c>
      <c r="V34" s="43"/>
      <c r="W34" s="4">
        <f>SUM(E34:V34)</f>
        <v>367.60642999999999</v>
      </c>
      <c r="X34" s="4">
        <f>W34/5</f>
        <v>73.521286000000003</v>
      </c>
    </row>
  </sheetData>
  <mergeCells count="23">
    <mergeCell ref="A1:A2"/>
    <mergeCell ref="B1:C1"/>
    <mergeCell ref="E1:U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4"/>
  <sheetViews>
    <sheetView workbookViewId="0">
      <selection activeCell="X34" sqref="X34"/>
    </sheetView>
  </sheetViews>
  <sheetFormatPr defaultRowHeight="12.75" x14ac:dyDescent="0.2"/>
  <cols>
    <col min="1" max="1" width="6" style="26" customWidth="1"/>
    <col min="2" max="2" width="4" style="26" customWidth="1"/>
    <col min="3" max="3" width="11.7109375" style="26" customWidth="1"/>
    <col min="4" max="4" width="9" style="26" hidden="1" customWidth="1"/>
    <col min="5" max="5" width="3.85546875" style="23" customWidth="1"/>
    <col min="6" max="6" width="5.140625" style="23" customWidth="1"/>
    <col min="7" max="7" width="4.5703125" style="23" customWidth="1"/>
    <col min="8" max="9" width="4.28515625" style="23" customWidth="1"/>
    <col min="10" max="10" width="4.5703125" style="23" customWidth="1"/>
    <col min="11" max="11" width="3.85546875" style="23" customWidth="1"/>
    <col min="12" max="12" width="4.140625" style="23" customWidth="1"/>
    <col min="13" max="13" width="4.28515625" style="23" customWidth="1"/>
    <col min="14" max="19" width="4.5703125" style="23" customWidth="1"/>
    <col min="20" max="20" width="5" style="23" customWidth="1"/>
    <col min="21" max="21" width="4.5703125" style="23" customWidth="1"/>
    <col min="22" max="22" width="1.85546875" style="26" customWidth="1"/>
    <col min="23" max="23" width="7.7109375" customWidth="1"/>
  </cols>
  <sheetData>
    <row r="1" spans="1:25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5"/>
      <c r="V1" s="31"/>
      <c r="W1" s="5"/>
      <c r="X1" s="5"/>
      <c r="Y1" s="1"/>
    </row>
    <row r="2" spans="1:25" ht="46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17</v>
      </c>
      <c r="H2" s="54" t="s">
        <v>34</v>
      </c>
      <c r="I2" s="54" t="s">
        <v>38</v>
      </c>
      <c r="J2" s="54" t="s">
        <v>6</v>
      </c>
      <c r="K2" s="54" t="s">
        <v>35</v>
      </c>
      <c r="L2" s="54" t="s">
        <v>7</v>
      </c>
      <c r="M2" s="54" t="s">
        <v>36</v>
      </c>
      <c r="N2" s="54" t="s">
        <v>56</v>
      </c>
      <c r="O2" s="54" t="s">
        <v>10</v>
      </c>
      <c r="P2" s="54" t="s">
        <v>8</v>
      </c>
      <c r="Q2" s="54" t="s">
        <v>70</v>
      </c>
      <c r="R2" s="54" t="s">
        <v>11</v>
      </c>
      <c r="S2" s="54" t="s">
        <v>61</v>
      </c>
      <c r="T2" s="54" t="s">
        <v>102</v>
      </c>
      <c r="U2" s="54"/>
      <c r="V2" s="32"/>
      <c r="W2" s="2"/>
    </row>
    <row r="3" spans="1:25" s="10" customFormat="1" ht="13.5" customHeight="1" x14ac:dyDescent="0.2">
      <c r="A3" s="14" t="s">
        <v>12</v>
      </c>
      <c r="B3" s="128" t="s">
        <v>107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40"/>
      <c r="W3" s="7"/>
      <c r="X3" s="7"/>
    </row>
    <row r="4" spans="1:25" s="10" customFormat="1" ht="13.5" customHeight="1" thickBot="1" x14ac:dyDescent="0.25">
      <c r="A4" s="52" t="s">
        <v>31</v>
      </c>
      <c r="B4" s="130"/>
      <c r="C4" s="131"/>
      <c r="D4" s="56"/>
      <c r="E4" s="14">
        <v>0.04</v>
      </c>
      <c r="F4" s="14">
        <v>0.05</v>
      </c>
      <c r="G4" s="14">
        <v>0.03</v>
      </c>
      <c r="H4" s="15">
        <v>0.13200000000000001</v>
      </c>
      <c r="I4" s="15">
        <v>0.13</v>
      </c>
      <c r="J4" s="15">
        <v>5.0000000000000001E-3</v>
      </c>
      <c r="K4" s="15">
        <v>0.03</v>
      </c>
      <c r="L4" s="15">
        <v>0.03</v>
      </c>
      <c r="M4" s="15">
        <v>0.16</v>
      </c>
      <c r="N4" s="15">
        <v>0.01</v>
      </c>
      <c r="O4" s="15">
        <v>0.09</v>
      </c>
      <c r="P4" s="15">
        <v>3.6999999999999998E-2</v>
      </c>
      <c r="Q4" s="15">
        <v>0.42</v>
      </c>
      <c r="R4" s="15">
        <v>0.4</v>
      </c>
      <c r="S4" s="15">
        <v>0.90800000000000003</v>
      </c>
      <c r="T4" s="15">
        <v>0.13</v>
      </c>
      <c r="U4" s="15"/>
      <c r="V4" s="25"/>
      <c r="W4" s="57">
        <f>X34</f>
        <v>73.520520000000005</v>
      </c>
    </row>
    <row r="5" spans="1:25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25"/>
    </row>
    <row r="6" spans="1:25" ht="13.5" thickBot="1" x14ac:dyDescent="0.25">
      <c r="A6" s="107"/>
      <c r="B6" s="134">
        <f>SUM(E6:U6)</f>
        <v>367.6026</v>
      </c>
      <c r="C6" s="135"/>
      <c r="D6" s="109"/>
      <c r="E6" s="17">
        <f t="shared" ref="E6:U6" si="0">E4*E26</f>
        <v>8.4</v>
      </c>
      <c r="F6" s="17">
        <f t="shared" si="0"/>
        <v>6.1110000000000007</v>
      </c>
      <c r="G6" s="17">
        <f t="shared" si="0"/>
        <v>2.4998999999999998</v>
      </c>
      <c r="H6" s="17">
        <f t="shared" si="0"/>
        <v>6.7320000000000002</v>
      </c>
      <c r="I6" s="17">
        <f t="shared" si="0"/>
        <v>15.600000000000001</v>
      </c>
      <c r="J6" s="17">
        <f t="shared" si="0"/>
        <v>4.375</v>
      </c>
      <c r="K6" s="17">
        <f t="shared" si="0"/>
        <v>1.2</v>
      </c>
      <c r="L6" s="17">
        <f t="shared" si="0"/>
        <v>1.05</v>
      </c>
      <c r="M6" s="17">
        <f t="shared" si="0"/>
        <v>0</v>
      </c>
      <c r="N6" s="17">
        <f t="shared" si="0"/>
        <v>2.2000000000000002</v>
      </c>
      <c r="O6" s="17">
        <f t="shared" si="0"/>
        <v>5.85</v>
      </c>
      <c r="P6" s="17">
        <f t="shared" si="0"/>
        <v>1.1099999999999999</v>
      </c>
      <c r="Q6" s="17">
        <f t="shared" si="0"/>
        <v>165.9</v>
      </c>
      <c r="R6" s="17">
        <f t="shared" si="0"/>
        <v>18.132000000000001</v>
      </c>
      <c r="S6" s="17">
        <f t="shared" si="0"/>
        <v>104.42</v>
      </c>
      <c r="T6" s="17">
        <f t="shared" si="0"/>
        <v>24.0227</v>
      </c>
      <c r="U6" s="17">
        <f t="shared" si="0"/>
        <v>0</v>
      </c>
      <c r="V6" s="25"/>
    </row>
    <row r="7" spans="1:25" ht="13.5" hidden="1" thickBot="1" x14ac:dyDescent="0.25">
      <c r="A7" s="108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5"/>
    </row>
    <row r="8" spans="1:25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5"/>
      <c r="W8" s="12" t="e">
        <f>#REF!</f>
        <v>#REF!</v>
      </c>
      <c r="X8" s="13"/>
    </row>
    <row r="9" spans="1:25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25"/>
    </row>
    <row r="10" spans="1:25" ht="13.5" hidden="1" thickBot="1" x14ac:dyDescent="0.25">
      <c r="A10" s="21"/>
      <c r="B10" s="134">
        <f>SUM(E10:U10)</f>
        <v>0</v>
      </c>
      <c r="C10" s="135"/>
      <c r="D10" s="53"/>
      <c r="E10" s="19">
        <f t="shared" ref="E10:U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25"/>
    </row>
    <row r="11" spans="1:25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5"/>
    </row>
    <row r="12" spans="1:25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5"/>
      <c r="W12" s="9" t="e">
        <f>#REF!</f>
        <v>#REF!</v>
      </c>
    </row>
    <row r="13" spans="1:25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5"/>
      <c r="W13" s="12" t="e">
        <f>#REF!</f>
        <v>#REF!</v>
      </c>
      <c r="X13" s="13"/>
    </row>
    <row r="14" spans="1:25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5"/>
      <c r="W14" s="9" t="e">
        <f>#REF!</f>
        <v>#REF!</v>
      </c>
    </row>
    <row r="15" spans="1:25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25"/>
    </row>
    <row r="16" spans="1:25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T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>U13+U14+U12</f>
        <v>0</v>
      </c>
      <c r="V16" s="25"/>
      <c r="W16" s="9" t="e">
        <f>W12+W13+W14</f>
        <v>#REF!</v>
      </c>
    </row>
    <row r="17" spans="1:24" ht="13.5" hidden="1" thickBot="1" x14ac:dyDescent="0.25">
      <c r="A17" s="35"/>
      <c r="B17" s="153">
        <f>SUM(E17:U17)</f>
        <v>0</v>
      </c>
      <c r="C17" s="154"/>
      <c r="D17" s="53"/>
      <c r="E17" s="19">
        <f t="shared" ref="E17:U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>N16*N26</f>
        <v>0</v>
      </c>
      <c r="O17" s="19">
        <f t="shared" si="3"/>
        <v>0</v>
      </c>
      <c r="P17" s="19">
        <f t="shared" si="3"/>
        <v>0</v>
      </c>
      <c r="Q17" s="19">
        <f t="shared" si="3"/>
        <v>0</v>
      </c>
      <c r="R17" s="19">
        <f>R16*R26</f>
        <v>0</v>
      </c>
      <c r="S17" s="19">
        <f>S16*S26</f>
        <v>0</v>
      </c>
      <c r="T17" s="19">
        <f>T16*T26</f>
        <v>0</v>
      </c>
      <c r="U17" s="19">
        <f t="shared" si="3"/>
        <v>0</v>
      </c>
      <c r="V17" s="25"/>
    </row>
    <row r="18" spans="1:24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25"/>
      <c r="W18" s="9"/>
      <c r="X18" s="6"/>
    </row>
    <row r="19" spans="1:24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5"/>
      <c r="W19" s="12" t="e">
        <f>#REF!</f>
        <v>#REF!</v>
      </c>
      <c r="X19" s="13"/>
    </row>
    <row r="20" spans="1:24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5"/>
      <c r="W20" s="9" t="e">
        <f>#REF!</f>
        <v>#REF!</v>
      </c>
      <c r="X20" s="6"/>
    </row>
    <row r="21" spans="1:24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5"/>
      <c r="W21" s="9"/>
      <c r="X21" s="6"/>
    </row>
    <row r="22" spans="1:24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U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 t="shared" si="4"/>
        <v>0</v>
      </c>
      <c r="R22" s="21">
        <f>R18+R19+R20</f>
        <v>0</v>
      </c>
      <c r="S22" s="21">
        <f>S18+S19+S20</f>
        <v>0</v>
      </c>
      <c r="T22" s="21">
        <f>T18+T19+T20</f>
        <v>0</v>
      </c>
      <c r="U22" s="21">
        <f t="shared" si="4"/>
        <v>0</v>
      </c>
      <c r="V22" s="25"/>
      <c r="W22" s="8" t="e">
        <f>W19+W20</f>
        <v>#REF!</v>
      </c>
    </row>
    <row r="23" spans="1:24" ht="13.5" thickBot="1" x14ac:dyDescent="0.25">
      <c r="A23" s="37"/>
      <c r="B23" s="134">
        <f>SUM(E23:U23)</f>
        <v>0</v>
      </c>
      <c r="C23" s="135"/>
      <c r="D23" s="50"/>
      <c r="E23" s="17">
        <f t="shared" ref="E23:U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 t="shared" si="5"/>
        <v>0</v>
      </c>
      <c r="R23" s="17">
        <f>R22*R26</f>
        <v>0</v>
      </c>
      <c r="S23" s="17">
        <f>S22*S26</f>
        <v>0</v>
      </c>
      <c r="T23" s="17">
        <f>T22*T26</f>
        <v>0</v>
      </c>
      <c r="U23" s="17">
        <f t="shared" si="5"/>
        <v>0</v>
      </c>
      <c r="V23" s="25"/>
      <c r="W23" s="3"/>
    </row>
    <row r="24" spans="1:24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5"/>
      <c r="W24" s="3"/>
    </row>
    <row r="25" spans="1:24" x14ac:dyDescent="0.2">
      <c r="A25" s="28"/>
      <c r="B25" s="151" t="s">
        <v>2</v>
      </c>
      <c r="C25" s="152"/>
      <c r="D25" s="28"/>
      <c r="E25" s="22">
        <f>E4+E8+E16+E22</f>
        <v>0.04</v>
      </c>
      <c r="F25" s="22">
        <f t="shared" ref="F25:U25" si="6">F4+F8+F16+F22</f>
        <v>0.05</v>
      </c>
      <c r="G25" s="22">
        <f t="shared" si="6"/>
        <v>0.03</v>
      </c>
      <c r="H25" s="22">
        <f t="shared" si="6"/>
        <v>0.13200000000000001</v>
      </c>
      <c r="I25" s="22">
        <f t="shared" si="6"/>
        <v>0.13</v>
      </c>
      <c r="J25" s="22">
        <f t="shared" si="6"/>
        <v>5.0000000000000001E-3</v>
      </c>
      <c r="K25" s="22">
        <f t="shared" si="6"/>
        <v>0.03</v>
      </c>
      <c r="L25" s="22">
        <f t="shared" si="6"/>
        <v>0.03</v>
      </c>
      <c r="M25" s="22">
        <f t="shared" si="6"/>
        <v>0.16</v>
      </c>
      <c r="N25" s="22">
        <f t="shared" si="6"/>
        <v>0.01</v>
      </c>
      <c r="O25" s="22">
        <f t="shared" si="6"/>
        <v>0.09</v>
      </c>
      <c r="P25" s="22">
        <f t="shared" si="6"/>
        <v>3.6999999999999998E-2</v>
      </c>
      <c r="Q25" s="22">
        <f t="shared" si="6"/>
        <v>0.42</v>
      </c>
      <c r="R25" s="22">
        <f t="shared" si="6"/>
        <v>0.4</v>
      </c>
      <c r="S25" s="22">
        <f t="shared" si="6"/>
        <v>0.90800000000000003</v>
      </c>
      <c r="T25" s="22">
        <f t="shared" si="6"/>
        <v>0.13</v>
      </c>
      <c r="U25" s="22">
        <f t="shared" si="6"/>
        <v>0</v>
      </c>
      <c r="V25" s="25"/>
      <c r="W25" s="3"/>
    </row>
    <row r="26" spans="1:24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83.33</v>
      </c>
      <c r="H26" s="15">
        <v>51</v>
      </c>
      <c r="I26" s="15">
        <v>120</v>
      </c>
      <c r="J26" s="15">
        <v>875</v>
      </c>
      <c r="K26" s="15">
        <v>40</v>
      </c>
      <c r="L26" s="15">
        <v>35</v>
      </c>
      <c r="M26" s="15"/>
      <c r="N26" s="15">
        <v>220</v>
      </c>
      <c r="O26" s="15">
        <v>65</v>
      </c>
      <c r="P26" s="15">
        <v>30</v>
      </c>
      <c r="Q26" s="15">
        <v>395</v>
      </c>
      <c r="R26" s="15">
        <v>45.33</v>
      </c>
      <c r="S26" s="15">
        <v>115</v>
      </c>
      <c r="T26" s="15">
        <v>184.79</v>
      </c>
      <c r="U26" s="15"/>
      <c r="V26" s="25"/>
      <c r="W26" s="29"/>
    </row>
    <row r="27" spans="1:24" x14ac:dyDescent="0.2">
      <c r="A27" s="28"/>
      <c r="B27" s="38" t="s">
        <v>4</v>
      </c>
      <c r="C27" s="39">
        <f>SUM(E27:U27)</f>
        <v>367.6026</v>
      </c>
      <c r="D27" s="28"/>
      <c r="E27" s="22">
        <f t="shared" ref="E27:U27" si="7">E25*E26</f>
        <v>8.4</v>
      </c>
      <c r="F27" s="22">
        <f t="shared" si="7"/>
        <v>6.1110000000000007</v>
      </c>
      <c r="G27" s="22">
        <f t="shared" si="7"/>
        <v>2.4998999999999998</v>
      </c>
      <c r="H27" s="22">
        <f t="shared" si="7"/>
        <v>6.7320000000000002</v>
      </c>
      <c r="I27" s="22">
        <f t="shared" si="7"/>
        <v>15.600000000000001</v>
      </c>
      <c r="J27" s="22">
        <f t="shared" si="7"/>
        <v>4.375</v>
      </c>
      <c r="K27" s="22">
        <f t="shared" si="7"/>
        <v>1.2</v>
      </c>
      <c r="L27" s="22">
        <f t="shared" si="7"/>
        <v>1.05</v>
      </c>
      <c r="M27" s="22">
        <f t="shared" si="7"/>
        <v>0</v>
      </c>
      <c r="N27" s="22">
        <f t="shared" si="7"/>
        <v>2.2000000000000002</v>
      </c>
      <c r="O27" s="22">
        <f t="shared" si="7"/>
        <v>5.85</v>
      </c>
      <c r="P27" s="22">
        <f t="shared" si="7"/>
        <v>1.1099999999999999</v>
      </c>
      <c r="Q27" s="22">
        <f t="shared" si="7"/>
        <v>165.9</v>
      </c>
      <c r="R27" s="22">
        <f t="shared" si="7"/>
        <v>18.132000000000001</v>
      </c>
      <c r="S27" s="22">
        <f t="shared" si="7"/>
        <v>104.42</v>
      </c>
      <c r="T27" s="22">
        <f t="shared" si="7"/>
        <v>24.0227</v>
      </c>
      <c r="U27" s="22">
        <f t="shared" si="7"/>
        <v>0</v>
      </c>
      <c r="V27" s="25"/>
      <c r="W27" s="3"/>
    </row>
    <row r="28" spans="1:24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29"/>
      <c r="W28" s="3"/>
      <c r="X28" s="3"/>
    </row>
    <row r="29" spans="1:24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</row>
    <row r="30" spans="1:24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</row>
    <row r="31" spans="1:24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</row>
    <row r="32" spans="1:24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</row>
    <row r="34" spans="5:24" x14ac:dyDescent="0.2">
      <c r="E34" s="25">
        <f>E4*E26</f>
        <v>8.4</v>
      </c>
      <c r="F34" s="25">
        <f>F4*F26</f>
        <v>6.1110000000000007</v>
      </c>
      <c r="G34" s="25">
        <f>G4*G26</f>
        <v>2.4998999999999998</v>
      </c>
      <c r="H34" s="25">
        <f t="shared" ref="H34:U34" si="8">H4*H26</f>
        <v>6.7320000000000002</v>
      </c>
      <c r="I34" s="25">
        <f t="shared" si="8"/>
        <v>15.600000000000001</v>
      </c>
      <c r="J34" s="25">
        <f>J4*J26</f>
        <v>4.375</v>
      </c>
      <c r="K34" s="25">
        <f>K4*K26</f>
        <v>1.2</v>
      </c>
      <c r="L34" s="25">
        <f>L4*L26</f>
        <v>1.05</v>
      </c>
      <c r="M34" s="25">
        <f>M4*M26</f>
        <v>0</v>
      </c>
      <c r="N34" s="25">
        <f>N4*N26</f>
        <v>2.2000000000000002</v>
      </c>
      <c r="O34" s="25">
        <f t="shared" si="8"/>
        <v>5.85</v>
      </c>
      <c r="P34" s="25">
        <f t="shared" si="8"/>
        <v>1.1099999999999999</v>
      </c>
      <c r="Q34" s="25">
        <f t="shared" si="8"/>
        <v>165.9</v>
      </c>
      <c r="R34" s="25">
        <f t="shared" si="8"/>
        <v>18.132000000000001</v>
      </c>
      <c r="S34" s="25">
        <f t="shared" si="8"/>
        <v>104.42</v>
      </c>
      <c r="T34" s="25">
        <f t="shared" si="8"/>
        <v>24.0227</v>
      </c>
      <c r="U34" s="25">
        <f t="shared" si="8"/>
        <v>0</v>
      </c>
      <c r="V34" s="43"/>
      <c r="W34" s="4">
        <f>SUM(E34:V34)</f>
        <v>367.6026</v>
      </c>
      <c r="X34" s="4">
        <f>W34/5</f>
        <v>73.520520000000005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U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3"/>
  <sheetViews>
    <sheetView workbookViewId="0">
      <selection activeCell="N5" sqref="N5"/>
    </sheetView>
  </sheetViews>
  <sheetFormatPr defaultRowHeight="12.75" x14ac:dyDescent="0.2"/>
  <cols>
    <col min="1" max="1" width="6.14062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" style="23" customWidth="1"/>
    <col min="7" max="12" width="4.5703125" style="23" customWidth="1"/>
    <col min="13" max="13" width="5.28515625" style="23" customWidth="1"/>
    <col min="14" max="18" width="4.5703125" style="23" customWidth="1"/>
    <col min="19" max="19" width="1.85546875" style="26" customWidth="1"/>
    <col min="20" max="20" width="7.7109375" customWidth="1"/>
  </cols>
  <sheetData>
    <row r="1" spans="1:22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31"/>
      <c r="T1" s="5"/>
      <c r="U1" s="5"/>
      <c r="V1" s="1"/>
    </row>
    <row r="2" spans="1:22" ht="42.7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45</v>
      </c>
      <c r="H2" s="54" t="s">
        <v>6</v>
      </c>
      <c r="I2" s="54" t="s">
        <v>44</v>
      </c>
      <c r="J2" s="54" t="s">
        <v>7</v>
      </c>
      <c r="K2" s="54" t="s">
        <v>36</v>
      </c>
      <c r="L2" s="54" t="s">
        <v>53</v>
      </c>
      <c r="M2" s="54" t="s">
        <v>10</v>
      </c>
      <c r="N2" s="54" t="s">
        <v>8</v>
      </c>
      <c r="O2" s="54" t="s">
        <v>35</v>
      </c>
      <c r="P2" s="54" t="s">
        <v>11</v>
      </c>
      <c r="Q2" s="54" t="s">
        <v>9</v>
      </c>
      <c r="R2" s="54" t="s">
        <v>28</v>
      </c>
      <c r="S2" s="32"/>
      <c r="T2" s="2"/>
    </row>
    <row r="3" spans="1:22" s="10" customFormat="1" ht="13.5" customHeight="1" x14ac:dyDescent="0.2">
      <c r="A3" s="14" t="s">
        <v>12</v>
      </c>
      <c r="B3" s="128" t="s">
        <v>108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40"/>
      <c r="T3" s="7"/>
      <c r="U3" s="7"/>
    </row>
    <row r="4" spans="1:22" s="10" customFormat="1" ht="15.75" customHeight="1" thickBot="1" x14ac:dyDescent="0.25">
      <c r="A4" s="52" t="s">
        <v>31</v>
      </c>
      <c r="B4" s="130"/>
      <c r="C4" s="131"/>
      <c r="D4" s="56"/>
      <c r="E4" s="14">
        <v>0.02</v>
      </c>
      <c r="F4" s="14">
        <v>0.03</v>
      </c>
      <c r="G4" s="14">
        <v>0.13</v>
      </c>
      <c r="H4" s="15">
        <v>5.0000000000000001E-3</v>
      </c>
      <c r="I4" s="15">
        <v>0.09</v>
      </c>
      <c r="J4" s="15">
        <v>0.04</v>
      </c>
      <c r="K4" s="15">
        <v>0.5</v>
      </c>
      <c r="L4" s="15">
        <v>0.16900000000000001</v>
      </c>
      <c r="M4" s="15">
        <v>0.09</v>
      </c>
      <c r="N4" s="15">
        <v>1.4E-2</v>
      </c>
      <c r="O4" s="15">
        <v>0.03</v>
      </c>
      <c r="P4" s="15">
        <v>0.316</v>
      </c>
      <c r="Q4" s="15">
        <v>5</v>
      </c>
      <c r="R4" s="15">
        <v>0.12</v>
      </c>
      <c r="S4" s="25"/>
      <c r="T4" s="57">
        <f>U33</f>
        <v>73.517175999999992</v>
      </c>
      <c r="U4" s="10">
        <v>73.52</v>
      </c>
    </row>
    <row r="5" spans="1:22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25"/>
    </row>
    <row r="6" spans="1:22" ht="13.5" thickBot="1" x14ac:dyDescent="0.25">
      <c r="A6" s="107"/>
      <c r="B6" s="134">
        <f>SUM(E6:R6)</f>
        <v>367.58587999999997</v>
      </c>
      <c r="C6" s="135"/>
      <c r="D6" s="109"/>
      <c r="E6" s="17">
        <f t="shared" ref="E6:R6" si="0">E4*E26</f>
        <v>4.2</v>
      </c>
      <c r="F6" s="17">
        <f t="shared" si="0"/>
        <v>3.6665999999999999</v>
      </c>
      <c r="G6" s="17">
        <f t="shared" si="0"/>
        <v>4.55</v>
      </c>
      <c r="H6" s="17">
        <f t="shared" si="0"/>
        <v>4.375</v>
      </c>
      <c r="I6" s="17">
        <f t="shared" si="0"/>
        <v>4.05</v>
      </c>
      <c r="J6" s="17">
        <f t="shared" si="0"/>
        <v>1.4000000000000001</v>
      </c>
      <c r="K6" s="17">
        <f t="shared" si="0"/>
        <v>0</v>
      </c>
      <c r="L6" s="17">
        <f t="shared" si="0"/>
        <v>59.150000000000006</v>
      </c>
      <c r="M6" s="17">
        <f>M4*M26</f>
        <v>5.85</v>
      </c>
      <c r="N6" s="17">
        <f t="shared" si="0"/>
        <v>0.42</v>
      </c>
      <c r="O6" s="17">
        <f t="shared" si="0"/>
        <v>1.2</v>
      </c>
      <c r="P6" s="17">
        <f t="shared" si="0"/>
        <v>14.32428</v>
      </c>
      <c r="Q6" s="17">
        <f t="shared" si="0"/>
        <v>250</v>
      </c>
      <c r="R6" s="17">
        <f t="shared" si="0"/>
        <v>14.399999999999999</v>
      </c>
      <c r="S6" s="25"/>
    </row>
    <row r="7" spans="1:22" ht="13.5" hidden="1" thickBot="1" x14ac:dyDescent="0.25">
      <c r="A7" s="108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5"/>
    </row>
    <row r="8" spans="1:22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25"/>
      <c r="T8" s="12" t="e">
        <f>#REF!</f>
        <v>#REF!</v>
      </c>
      <c r="U8" s="13"/>
    </row>
    <row r="9" spans="1:22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25"/>
    </row>
    <row r="10" spans="1:22" ht="13.5" hidden="1" thickBot="1" x14ac:dyDescent="0.25">
      <c r="A10" s="21"/>
      <c r="B10" s="134">
        <f>SUM(E10:R10)</f>
        <v>0</v>
      </c>
      <c r="C10" s="135"/>
      <c r="D10" s="53"/>
      <c r="E10" s="19">
        <f t="shared" ref="E10:R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25"/>
    </row>
    <row r="11" spans="1:22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5"/>
    </row>
    <row r="12" spans="1:22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25"/>
      <c r="T12" s="9" t="e">
        <f>#REF!</f>
        <v>#REF!</v>
      </c>
    </row>
    <row r="13" spans="1:22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25"/>
      <c r="T13" s="12" t="e">
        <f>#REF!</f>
        <v>#REF!</v>
      </c>
      <c r="U13" s="13"/>
    </row>
    <row r="14" spans="1:22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5"/>
      <c r="T14" s="9" t="e">
        <f>#REF!</f>
        <v>#REF!</v>
      </c>
    </row>
    <row r="15" spans="1:22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25"/>
    </row>
    <row r="16" spans="1:22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R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5"/>
      <c r="T16" s="9" t="e">
        <f>T12+T13+T14</f>
        <v>#REF!</v>
      </c>
    </row>
    <row r="17" spans="1:21" ht="13.5" hidden="1" thickBot="1" x14ac:dyDescent="0.25">
      <c r="A17" s="35"/>
      <c r="B17" s="153">
        <f>SUM(E17:R17)</f>
        <v>0</v>
      </c>
      <c r="C17" s="154"/>
      <c r="D17" s="53"/>
      <c r="E17" s="19">
        <f t="shared" ref="E17:Q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 t="shared" si="3"/>
        <v>0</v>
      </c>
      <c r="Q17" s="19">
        <f t="shared" si="3"/>
        <v>0</v>
      </c>
      <c r="R17" s="19">
        <f>R16*R26</f>
        <v>0</v>
      </c>
      <c r="S17" s="25"/>
    </row>
    <row r="18" spans="1:21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5"/>
      <c r="T18" s="9"/>
      <c r="U18" s="6"/>
    </row>
    <row r="19" spans="1:21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25"/>
      <c r="T19" s="12" t="e">
        <f>#REF!</f>
        <v>#REF!</v>
      </c>
      <c r="U19" s="13"/>
    </row>
    <row r="20" spans="1:21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25"/>
      <c r="T20" s="9" t="e">
        <f>#REF!</f>
        <v>#REF!</v>
      </c>
      <c r="U20" s="6"/>
    </row>
    <row r="21" spans="1:21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5"/>
      <c r="T21" s="9"/>
      <c r="U21" s="6"/>
    </row>
    <row r="22" spans="1:21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P22" si="4">G18+G19+G20</f>
        <v>0</v>
      </c>
      <c r="H22" s="21">
        <f>H18+H19+H20</f>
        <v>0</v>
      </c>
      <c r="I22" s="21">
        <f t="shared" si="4"/>
        <v>0</v>
      </c>
      <c r="J22" s="21">
        <f t="shared" si="4"/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>Q18+Q19+Q20</f>
        <v>0</v>
      </c>
      <c r="R22" s="21">
        <f>R18+R19+R20</f>
        <v>0</v>
      </c>
      <c r="S22" s="25"/>
      <c r="T22" s="8" t="e">
        <f>T19+T20</f>
        <v>#REF!</v>
      </c>
    </row>
    <row r="23" spans="1:21" ht="13.5" thickBot="1" x14ac:dyDescent="0.25">
      <c r="A23" s="37"/>
      <c r="B23" s="134">
        <f>SUM(E23:R23)</f>
        <v>0</v>
      </c>
      <c r="C23" s="135"/>
      <c r="D23" s="50"/>
      <c r="E23" s="17">
        <f t="shared" ref="E23:P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>Q22*Q26</f>
        <v>0</v>
      </c>
      <c r="R23" s="17">
        <f>R22*R26</f>
        <v>0</v>
      </c>
      <c r="S23" s="25"/>
      <c r="T23" s="3"/>
    </row>
    <row r="24" spans="1:21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5"/>
      <c r="T24" s="3"/>
    </row>
    <row r="25" spans="1:21" x14ac:dyDescent="0.2">
      <c r="A25" s="28"/>
      <c r="B25" s="151" t="s">
        <v>2</v>
      </c>
      <c r="C25" s="152"/>
      <c r="D25" s="28"/>
      <c r="E25" s="22">
        <f>E4+E8+E16+E22</f>
        <v>0.02</v>
      </c>
      <c r="F25" s="22">
        <f t="shared" ref="F25:R25" si="6">F4+F8+F16+F22</f>
        <v>0.03</v>
      </c>
      <c r="G25" s="22">
        <f t="shared" si="6"/>
        <v>0.13</v>
      </c>
      <c r="H25" s="22">
        <f t="shared" si="6"/>
        <v>5.0000000000000001E-3</v>
      </c>
      <c r="I25" s="22">
        <f t="shared" si="6"/>
        <v>0.09</v>
      </c>
      <c r="J25" s="22">
        <f t="shared" si="6"/>
        <v>0.04</v>
      </c>
      <c r="K25" s="22">
        <f t="shared" si="6"/>
        <v>0.5</v>
      </c>
      <c r="L25" s="22">
        <f t="shared" si="6"/>
        <v>0.16900000000000001</v>
      </c>
      <c r="M25" s="22">
        <f t="shared" si="6"/>
        <v>0.09</v>
      </c>
      <c r="N25" s="22">
        <f t="shared" si="6"/>
        <v>1.4E-2</v>
      </c>
      <c r="O25" s="22">
        <f t="shared" si="6"/>
        <v>0.03</v>
      </c>
      <c r="P25" s="22">
        <f t="shared" si="6"/>
        <v>0.316</v>
      </c>
      <c r="Q25" s="22">
        <f t="shared" si="6"/>
        <v>5</v>
      </c>
      <c r="R25" s="22">
        <f t="shared" si="6"/>
        <v>0.12</v>
      </c>
      <c r="S25" s="25"/>
      <c r="T25" s="3"/>
    </row>
    <row r="26" spans="1:21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35</v>
      </c>
      <c r="H26" s="15">
        <v>875</v>
      </c>
      <c r="I26" s="15">
        <v>45</v>
      </c>
      <c r="J26" s="15">
        <v>35</v>
      </c>
      <c r="K26" s="15"/>
      <c r="L26" s="15">
        <v>350</v>
      </c>
      <c r="M26" s="15">
        <v>65</v>
      </c>
      <c r="N26" s="15">
        <v>30</v>
      </c>
      <c r="O26" s="15">
        <v>40</v>
      </c>
      <c r="P26" s="15">
        <v>45.33</v>
      </c>
      <c r="Q26" s="15">
        <v>50</v>
      </c>
      <c r="R26" s="15">
        <v>120</v>
      </c>
      <c r="S26" s="25"/>
      <c r="T26" s="29"/>
    </row>
    <row r="27" spans="1:21" x14ac:dyDescent="0.2">
      <c r="A27" s="28"/>
      <c r="B27" s="38" t="s">
        <v>4</v>
      </c>
      <c r="C27" s="39">
        <f>SUM(E27:R27)</f>
        <v>367.58587999999997</v>
      </c>
      <c r="D27" s="28"/>
      <c r="E27" s="22">
        <f t="shared" ref="E27:R27" si="7">E25*E26</f>
        <v>4.2</v>
      </c>
      <c r="F27" s="22">
        <f t="shared" si="7"/>
        <v>3.6665999999999999</v>
      </c>
      <c r="G27" s="22">
        <f t="shared" si="7"/>
        <v>4.55</v>
      </c>
      <c r="H27" s="22">
        <f t="shared" si="7"/>
        <v>4.375</v>
      </c>
      <c r="I27" s="22">
        <f t="shared" si="7"/>
        <v>4.05</v>
      </c>
      <c r="J27" s="22">
        <f t="shared" si="7"/>
        <v>1.4000000000000001</v>
      </c>
      <c r="K27" s="22">
        <f t="shared" si="7"/>
        <v>0</v>
      </c>
      <c r="L27" s="22">
        <f t="shared" si="7"/>
        <v>59.150000000000006</v>
      </c>
      <c r="M27" s="22">
        <f>M25*M26</f>
        <v>5.85</v>
      </c>
      <c r="N27" s="22">
        <f t="shared" si="7"/>
        <v>0.42</v>
      </c>
      <c r="O27" s="22">
        <f t="shared" si="7"/>
        <v>1.2</v>
      </c>
      <c r="P27" s="22">
        <f t="shared" si="7"/>
        <v>14.32428</v>
      </c>
      <c r="Q27" s="22">
        <f t="shared" si="7"/>
        <v>250</v>
      </c>
      <c r="R27" s="22">
        <f t="shared" si="7"/>
        <v>14.399999999999999</v>
      </c>
      <c r="S27" s="25"/>
      <c r="T27" s="3"/>
    </row>
    <row r="28" spans="1:21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29"/>
      <c r="T28" s="3"/>
      <c r="U28" s="3"/>
    </row>
    <row r="29" spans="1:21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4"/>
      <c r="M29" s="44"/>
    </row>
    <row r="30" spans="1:21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4"/>
      <c r="M30" s="44"/>
    </row>
    <row r="31" spans="1:21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4"/>
      <c r="M31" s="44"/>
    </row>
    <row r="32" spans="1:21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4"/>
      <c r="M32" s="44"/>
    </row>
    <row r="33" spans="5:21" x14ac:dyDescent="0.2">
      <c r="E33" s="25">
        <f>E4*E26</f>
        <v>4.2</v>
      </c>
      <c r="F33" s="25">
        <f>F4*F26</f>
        <v>3.6665999999999999</v>
      </c>
      <c r="G33" s="25">
        <f>G4*G26</f>
        <v>4.55</v>
      </c>
      <c r="H33" s="25">
        <f t="shared" ref="H33:R33" si="8">H4*H26</f>
        <v>4.375</v>
      </c>
      <c r="I33" s="25">
        <f t="shared" si="8"/>
        <v>4.05</v>
      </c>
      <c r="J33" s="25">
        <f>J4*J26</f>
        <v>1.4000000000000001</v>
      </c>
      <c r="K33" s="25">
        <f>K4*K26</f>
        <v>0</v>
      </c>
      <c r="L33" s="25">
        <f t="shared" si="8"/>
        <v>59.150000000000006</v>
      </c>
      <c r="M33" s="25">
        <f t="shared" si="8"/>
        <v>5.85</v>
      </c>
      <c r="N33" s="25">
        <f t="shared" si="8"/>
        <v>0.42</v>
      </c>
      <c r="O33" s="25">
        <f t="shared" si="8"/>
        <v>1.2</v>
      </c>
      <c r="P33" s="25">
        <f t="shared" si="8"/>
        <v>14.32428</v>
      </c>
      <c r="Q33" s="25">
        <f t="shared" si="8"/>
        <v>250</v>
      </c>
      <c r="R33" s="25">
        <f t="shared" si="8"/>
        <v>14.399999999999999</v>
      </c>
      <c r="S33" s="43"/>
      <c r="T33" s="4">
        <f>SUM(E33:S33)</f>
        <v>367.58587999999997</v>
      </c>
      <c r="U33" s="4">
        <f>T33/5</f>
        <v>73.517175999999992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R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34"/>
  <sheetViews>
    <sheetView workbookViewId="0">
      <selection activeCell="P5" sqref="P5"/>
    </sheetView>
  </sheetViews>
  <sheetFormatPr defaultRowHeight="12.75" x14ac:dyDescent="0.2"/>
  <cols>
    <col min="1" max="1" width="5.85546875" style="26" customWidth="1"/>
    <col min="2" max="2" width="4.140625" style="26" customWidth="1"/>
    <col min="3" max="3" width="10.5703125" style="26" customWidth="1"/>
    <col min="4" max="4" width="9" style="26" hidden="1" customWidth="1"/>
    <col min="5" max="5" width="4.5703125" style="23" customWidth="1"/>
    <col min="6" max="6" width="5.140625" style="23" customWidth="1"/>
    <col min="7" max="21" width="4.5703125" style="23" customWidth="1"/>
    <col min="22" max="22" width="7.7109375" customWidth="1"/>
  </cols>
  <sheetData>
    <row r="1" spans="1:24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5"/>
      <c r="W1" s="5"/>
      <c r="X1" s="1"/>
    </row>
    <row r="2" spans="1:24" ht="42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18</v>
      </c>
      <c r="H2" s="54" t="s">
        <v>6</v>
      </c>
      <c r="I2" s="54" t="s">
        <v>38</v>
      </c>
      <c r="J2" s="54" t="s">
        <v>34</v>
      </c>
      <c r="K2" s="54" t="s">
        <v>35</v>
      </c>
      <c r="L2" s="54" t="s">
        <v>7</v>
      </c>
      <c r="M2" s="54" t="s">
        <v>36</v>
      </c>
      <c r="N2" s="54" t="s">
        <v>63</v>
      </c>
      <c r="O2" s="54" t="s">
        <v>90</v>
      </c>
      <c r="P2" s="54" t="s">
        <v>25</v>
      </c>
      <c r="Q2" s="54" t="s">
        <v>10</v>
      </c>
      <c r="R2" s="54" t="s">
        <v>8</v>
      </c>
      <c r="S2" s="54" t="s">
        <v>9</v>
      </c>
      <c r="T2" s="54" t="s">
        <v>61</v>
      </c>
      <c r="U2" s="54" t="s">
        <v>11</v>
      </c>
      <c r="V2" s="2"/>
    </row>
    <row r="3" spans="1:24" s="10" customFormat="1" ht="13.5" customHeight="1" x14ac:dyDescent="0.2">
      <c r="A3" s="14" t="s">
        <v>12</v>
      </c>
      <c r="B3" s="128" t="s">
        <v>109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7"/>
      <c r="W3" s="7"/>
    </row>
    <row r="4" spans="1:24" s="10" customFormat="1" ht="13.5" customHeight="1" thickBot="1" x14ac:dyDescent="0.25">
      <c r="A4" s="52" t="s">
        <v>83</v>
      </c>
      <c r="B4" s="130"/>
      <c r="C4" s="131"/>
      <c r="D4" s="56"/>
      <c r="E4" s="14">
        <v>0.03</v>
      </c>
      <c r="F4" s="14">
        <v>0.03</v>
      </c>
      <c r="G4" s="14">
        <v>0.09</v>
      </c>
      <c r="H4" s="15">
        <v>6.0000000000000001E-3</v>
      </c>
      <c r="I4" s="15">
        <v>0.15</v>
      </c>
      <c r="J4" s="15">
        <v>0.16</v>
      </c>
      <c r="K4" s="15">
        <v>7.0000000000000007E-2</v>
      </c>
      <c r="L4" s="15">
        <v>7.0000000000000007E-2</v>
      </c>
      <c r="M4" s="15">
        <v>0.2</v>
      </c>
      <c r="N4" s="15">
        <v>0.18</v>
      </c>
      <c r="O4" s="15">
        <v>0.01</v>
      </c>
      <c r="P4" s="15">
        <v>0.02</v>
      </c>
      <c r="Q4" s="15">
        <v>0.09</v>
      </c>
      <c r="R4" s="15">
        <v>1.2E-2</v>
      </c>
      <c r="S4" s="15">
        <v>5</v>
      </c>
      <c r="T4" s="15">
        <v>0.59499999999999997</v>
      </c>
      <c r="U4" s="15">
        <v>0.42</v>
      </c>
      <c r="V4" s="58">
        <f>W34</f>
        <v>73.52003333333333</v>
      </c>
      <c r="W4" s="10">
        <v>73.52</v>
      </c>
    </row>
    <row r="5" spans="1:24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4" ht="13.5" thickBot="1" x14ac:dyDescent="0.25">
      <c r="A6" s="107"/>
      <c r="B6" s="134">
        <f>SUM(E6:U6)</f>
        <v>441.12020000000001</v>
      </c>
      <c r="C6" s="135"/>
      <c r="D6" s="109"/>
      <c r="E6" s="17">
        <f t="shared" ref="E6:U6" si="0">E4*E26</f>
        <v>6.3</v>
      </c>
      <c r="F6" s="17">
        <f t="shared" si="0"/>
        <v>3.6665999999999999</v>
      </c>
      <c r="G6" s="17">
        <f t="shared" si="0"/>
        <v>3.5999999999999996</v>
      </c>
      <c r="H6" s="17">
        <f t="shared" si="0"/>
        <v>5.25</v>
      </c>
      <c r="I6" s="17">
        <f t="shared" si="0"/>
        <v>18</v>
      </c>
      <c r="J6" s="17">
        <f t="shared" si="0"/>
        <v>8.16</v>
      </c>
      <c r="K6" s="17">
        <f t="shared" si="0"/>
        <v>2.8000000000000003</v>
      </c>
      <c r="L6" s="17">
        <f t="shared" si="0"/>
        <v>2.4500000000000002</v>
      </c>
      <c r="M6" s="17">
        <f t="shared" si="0"/>
        <v>0</v>
      </c>
      <c r="N6" s="17">
        <f t="shared" si="0"/>
        <v>44.1</v>
      </c>
      <c r="O6" s="17">
        <f>O4*O26</f>
        <v>2.2000000000000002</v>
      </c>
      <c r="P6" s="17">
        <f t="shared" si="0"/>
        <v>0.92</v>
      </c>
      <c r="Q6" s="17">
        <f t="shared" si="0"/>
        <v>5.85</v>
      </c>
      <c r="R6" s="17">
        <f t="shared" si="0"/>
        <v>0.36</v>
      </c>
      <c r="S6" s="17">
        <f t="shared" si="0"/>
        <v>250</v>
      </c>
      <c r="T6" s="17">
        <f>T4*T26</f>
        <v>68.424999999999997</v>
      </c>
      <c r="U6" s="17">
        <f t="shared" si="0"/>
        <v>19.038599999999999</v>
      </c>
    </row>
    <row r="7" spans="1:24" ht="13.5" hidden="1" thickBot="1" x14ac:dyDescent="0.25">
      <c r="A7" s="108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4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2" t="e">
        <f>#REF!</f>
        <v>#REF!</v>
      </c>
      <c r="W8" s="13"/>
    </row>
    <row r="9" spans="1:24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4" ht="13.5" hidden="1" thickBot="1" x14ac:dyDescent="0.25">
      <c r="A10" s="21"/>
      <c r="B10" s="134">
        <f>SUM(E10:U10)</f>
        <v>0</v>
      </c>
      <c r="C10" s="135"/>
      <c r="D10" s="53"/>
      <c r="E10" s="19">
        <f t="shared" ref="E10:U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>T8*T26</f>
        <v>0</v>
      </c>
      <c r="U10" s="19">
        <f t="shared" si="1"/>
        <v>0</v>
      </c>
    </row>
    <row r="11" spans="1:24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4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9" t="e">
        <f>#REF!</f>
        <v>#REF!</v>
      </c>
    </row>
    <row r="13" spans="1:24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2" t="e">
        <f>#REF!</f>
        <v>#REF!</v>
      </c>
      <c r="W13" s="13"/>
    </row>
    <row r="14" spans="1:24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9" t="e">
        <f>#REF!</f>
        <v>#REF!</v>
      </c>
    </row>
    <row r="15" spans="1:24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4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>SUM(T12:T14)</f>
        <v>0</v>
      </c>
      <c r="U16" s="21">
        <f t="shared" si="2"/>
        <v>0</v>
      </c>
      <c r="V16" s="9" t="e">
        <f>V12+V13+V14</f>
        <v>#REF!</v>
      </c>
    </row>
    <row r="17" spans="1:23" ht="13.5" hidden="1" thickBot="1" x14ac:dyDescent="0.25">
      <c r="A17" s="35"/>
      <c r="B17" s="153">
        <f>SUM(E17:U17)</f>
        <v>0</v>
      </c>
      <c r="C17" s="154"/>
      <c r="D17" s="53"/>
      <c r="E17" s="19">
        <f t="shared" ref="E17:U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 t="shared" si="3"/>
        <v>0</v>
      </c>
    </row>
    <row r="18" spans="1:23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9"/>
      <c r="W18" s="6"/>
    </row>
    <row r="19" spans="1:23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2" t="e">
        <f>#REF!</f>
        <v>#REF!</v>
      </c>
      <c r="W19" s="13"/>
    </row>
    <row r="20" spans="1:23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9" t="e">
        <f>#REF!</f>
        <v>#REF!</v>
      </c>
      <c r="W20" s="6"/>
    </row>
    <row r="21" spans="1:23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9"/>
      <c r="W21" s="6"/>
    </row>
    <row r="22" spans="1:23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U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>S18+S19+S20</f>
        <v>0</v>
      </c>
      <c r="T22" s="21">
        <f>T18+T19+T20</f>
        <v>0</v>
      </c>
      <c r="U22" s="21">
        <f t="shared" si="4"/>
        <v>0</v>
      </c>
      <c r="V22" s="8" t="e">
        <f>V19+V20</f>
        <v>#REF!</v>
      </c>
    </row>
    <row r="23" spans="1:23" ht="13.5" thickBot="1" x14ac:dyDescent="0.25">
      <c r="A23" s="37"/>
      <c r="B23" s="134">
        <f>SUM(E23:U23)</f>
        <v>0</v>
      </c>
      <c r="C23" s="135"/>
      <c r="D23" s="50"/>
      <c r="E23" s="17">
        <f t="shared" ref="E23:U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 t="shared" si="5"/>
        <v>0</v>
      </c>
      <c r="V23" s="3"/>
    </row>
    <row r="24" spans="1:23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3"/>
    </row>
    <row r="25" spans="1:23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U25" si="6">F4+F8+F16+F22</f>
        <v>0.03</v>
      </c>
      <c r="G25" s="22">
        <f t="shared" si="6"/>
        <v>0.09</v>
      </c>
      <c r="H25" s="22">
        <f t="shared" si="6"/>
        <v>6.0000000000000001E-3</v>
      </c>
      <c r="I25" s="22">
        <f t="shared" si="6"/>
        <v>0.15</v>
      </c>
      <c r="J25" s="22">
        <f t="shared" si="6"/>
        <v>0.16</v>
      </c>
      <c r="K25" s="22">
        <f t="shared" si="6"/>
        <v>7.0000000000000007E-2</v>
      </c>
      <c r="L25" s="22">
        <f t="shared" si="6"/>
        <v>7.0000000000000007E-2</v>
      </c>
      <c r="M25" s="22">
        <f t="shared" si="6"/>
        <v>0.2</v>
      </c>
      <c r="N25" s="22">
        <f t="shared" si="6"/>
        <v>0.18</v>
      </c>
      <c r="O25" s="22">
        <f t="shared" si="6"/>
        <v>0.01</v>
      </c>
      <c r="P25" s="22">
        <f t="shared" si="6"/>
        <v>0.02</v>
      </c>
      <c r="Q25" s="22">
        <f t="shared" si="6"/>
        <v>0.09</v>
      </c>
      <c r="R25" s="22">
        <f t="shared" si="6"/>
        <v>1.2E-2</v>
      </c>
      <c r="S25" s="22">
        <f t="shared" si="6"/>
        <v>5</v>
      </c>
      <c r="T25" s="22">
        <f t="shared" si="6"/>
        <v>0.59499999999999997</v>
      </c>
      <c r="U25" s="22">
        <f t="shared" si="6"/>
        <v>0.42</v>
      </c>
      <c r="V25" s="3"/>
    </row>
    <row r="26" spans="1:23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40</v>
      </c>
      <c r="H26" s="15">
        <v>875</v>
      </c>
      <c r="I26" s="15">
        <v>120</v>
      </c>
      <c r="J26" s="15">
        <v>51</v>
      </c>
      <c r="K26" s="15">
        <v>40</v>
      </c>
      <c r="L26" s="15">
        <v>35</v>
      </c>
      <c r="M26" s="15"/>
      <c r="N26" s="15">
        <v>245</v>
      </c>
      <c r="O26" s="15">
        <v>220</v>
      </c>
      <c r="P26" s="15">
        <v>46</v>
      </c>
      <c r="Q26" s="15">
        <v>65</v>
      </c>
      <c r="R26" s="15">
        <v>30</v>
      </c>
      <c r="S26" s="15">
        <v>50</v>
      </c>
      <c r="T26" s="15">
        <v>115</v>
      </c>
      <c r="U26" s="15">
        <v>45.33</v>
      </c>
      <c r="V26" s="29"/>
    </row>
    <row r="27" spans="1:23" x14ac:dyDescent="0.2">
      <c r="A27" s="28"/>
      <c r="B27" s="38" t="s">
        <v>4</v>
      </c>
      <c r="C27" s="39">
        <f>SUM(E27:U27)</f>
        <v>441.12020000000001</v>
      </c>
      <c r="D27" s="28"/>
      <c r="E27" s="22">
        <f t="shared" ref="E27:U27" si="7">E25*E26</f>
        <v>6.3</v>
      </c>
      <c r="F27" s="22">
        <f t="shared" si="7"/>
        <v>3.6665999999999999</v>
      </c>
      <c r="G27" s="22">
        <f t="shared" si="7"/>
        <v>3.5999999999999996</v>
      </c>
      <c r="H27" s="22">
        <f t="shared" si="7"/>
        <v>5.25</v>
      </c>
      <c r="I27" s="22">
        <f t="shared" si="7"/>
        <v>18</v>
      </c>
      <c r="J27" s="22">
        <f t="shared" si="7"/>
        <v>8.16</v>
      </c>
      <c r="K27" s="22">
        <f t="shared" si="7"/>
        <v>2.8000000000000003</v>
      </c>
      <c r="L27" s="22">
        <f t="shared" si="7"/>
        <v>2.4500000000000002</v>
      </c>
      <c r="M27" s="22">
        <f t="shared" si="7"/>
        <v>0</v>
      </c>
      <c r="N27" s="22">
        <f t="shared" si="7"/>
        <v>44.1</v>
      </c>
      <c r="O27" s="22">
        <f>O25*O26</f>
        <v>2.2000000000000002</v>
      </c>
      <c r="P27" s="22">
        <f t="shared" si="7"/>
        <v>0.92</v>
      </c>
      <c r="Q27" s="22">
        <f t="shared" si="7"/>
        <v>5.85</v>
      </c>
      <c r="R27" s="22">
        <f>R25*R26</f>
        <v>0.36</v>
      </c>
      <c r="S27" s="22">
        <f t="shared" si="7"/>
        <v>250</v>
      </c>
      <c r="T27" s="22">
        <f t="shared" si="7"/>
        <v>68.424999999999997</v>
      </c>
      <c r="U27" s="22">
        <f t="shared" si="7"/>
        <v>19.038599999999999</v>
      </c>
      <c r="V27" s="3"/>
    </row>
    <row r="28" spans="1:23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3"/>
      <c r="W28" s="3"/>
    </row>
    <row r="29" spans="1:23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3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3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2" spans="1:23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  <c r="Q32" s="44"/>
      <c r="R32" s="44"/>
    </row>
    <row r="34" spans="5:23" x14ac:dyDescent="0.2">
      <c r="E34" s="25">
        <f t="shared" ref="E34:U34" si="8">E4*E26</f>
        <v>6.3</v>
      </c>
      <c r="F34" s="25">
        <f t="shared" si="8"/>
        <v>3.6665999999999999</v>
      </c>
      <c r="G34" s="25">
        <f t="shared" si="8"/>
        <v>3.5999999999999996</v>
      </c>
      <c r="H34" s="25">
        <f t="shared" si="8"/>
        <v>5.25</v>
      </c>
      <c r="I34" s="25">
        <f t="shared" si="8"/>
        <v>18</v>
      </c>
      <c r="J34" s="25">
        <f t="shared" si="8"/>
        <v>8.16</v>
      </c>
      <c r="K34" s="25">
        <f t="shared" si="8"/>
        <v>2.8000000000000003</v>
      </c>
      <c r="L34" s="25">
        <f t="shared" si="8"/>
        <v>2.4500000000000002</v>
      </c>
      <c r="M34" s="25">
        <f t="shared" si="8"/>
        <v>0</v>
      </c>
      <c r="N34" s="25">
        <f t="shared" si="8"/>
        <v>44.1</v>
      </c>
      <c r="O34" s="25">
        <f t="shared" si="8"/>
        <v>2.2000000000000002</v>
      </c>
      <c r="P34" s="25">
        <f t="shared" si="8"/>
        <v>0.92</v>
      </c>
      <c r="Q34" s="25">
        <f t="shared" si="8"/>
        <v>5.85</v>
      </c>
      <c r="R34" s="25">
        <f t="shared" si="8"/>
        <v>0.36</v>
      </c>
      <c r="S34" s="25">
        <f t="shared" si="8"/>
        <v>250</v>
      </c>
      <c r="T34" s="25">
        <f t="shared" si="8"/>
        <v>68.424999999999997</v>
      </c>
      <c r="U34" s="25">
        <f t="shared" si="8"/>
        <v>19.038599999999999</v>
      </c>
      <c r="V34" s="4">
        <f>SUM(E34:U34)</f>
        <v>441.12020000000001</v>
      </c>
      <c r="W34" s="4">
        <f>V34/6</f>
        <v>73.52003333333333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U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3"/>
  <sheetViews>
    <sheetView workbookViewId="0">
      <selection activeCell="B3" sqref="B3:C5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0" width="5.140625" style="23" customWidth="1"/>
    <col min="11" max="13" width="4.5703125" style="23" customWidth="1"/>
    <col min="14" max="14" width="4.85546875" style="23" customWidth="1"/>
    <col min="15" max="19" width="4.5703125" style="23" customWidth="1"/>
    <col min="20" max="20" width="1.85546875" style="26" customWidth="1"/>
    <col min="21" max="21" width="7.7109375" customWidth="1"/>
  </cols>
  <sheetData>
    <row r="1" spans="1:23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31"/>
      <c r="U1" s="5"/>
      <c r="V1" s="5"/>
      <c r="W1" s="1"/>
    </row>
    <row r="2" spans="1:23" ht="55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111</v>
      </c>
      <c r="H2" s="54" t="s">
        <v>6</v>
      </c>
      <c r="I2" s="54" t="s">
        <v>37</v>
      </c>
      <c r="J2" s="54" t="s">
        <v>112</v>
      </c>
      <c r="K2" s="54" t="s">
        <v>35</v>
      </c>
      <c r="L2" s="54" t="s">
        <v>7</v>
      </c>
      <c r="M2" s="54" t="s">
        <v>36</v>
      </c>
      <c r="N2" s="54" t="s">
        <v>63</v>
      </c>
      <c r="O2" s="54" t="s">
        <v>10</v>
      </c>
      <c r="P2" s="54" t="s">
        <v>8</v>
      </c>
      <c r="Q2" s="54" t="s">
        <v>11</v>
      </c>
      <c r="R2" s="54" t="s">
        <v>9</v>
      </c>
      <c r="S2" s="54" t="s">
        <v>61</v>
      </c>
      <c r="T2" s="32"/>
      <c r="U2" s="2"/>
    </row>
    <row r="3" spans="1:23" ht="12.75" customHeight="1" x14ac:dyDescent="0.2">
      <c r="A3" s="33" t="s">
        <v>12</v>
      </c>
      <c r="B3" s="128" t="s">
        <v>110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29"/>
      <c r="U3" s="7"/>
      <c r="V3" s="7"/>
    </row>
    <row r="4" spans="1:23" ht="13.5" thickBot="1" x14ac:dyDescent="0.25">
      <c r="A4" s="52" t="s">
        <v>76</v>
      </c>
      <c r="B4" s="130"/>
      <c r="C4" s="131"/>
      <c r="D4" s="27"/>
      <c r="E4" s="14">
        <v>0.02</v>
      </c>
      <c r="F4" s="14">
        <v>0.03</v>
      </c>
      <c r="G4" s="14">
        <v>0.16</v>
      </c>
      <c r="H4" s="15">
        <v>4.0000000000000001E-3</v>
      </c>
      <c r="I4" s="15">
        <v>2.4E-2</v>
      </c>
      <c r="J4" s="15">
        <v>0.2</v>
      </c>
      <c r="K4" s="15">
        <v>0.02</v>
      </c>
      <c r="L4" s="15">
        <v>4.8000000000000001E-2</v>
      </c>
      <c r="M4" s="15">
        <v>0.13</v>
      </c>
      <c r="N4" s="15">
        <v>0.1</v>
      </c>
      <c r="O4" s="15">
        <v>0.06</v>
      </c>
      <c r="P4" s="15">
        <v>2.1000000000000001E-2</v>
      </c>
      <c r="Q4" s="15">
        <v>0.28000000000000003</v>
      </c>
      <c r="R4" s="15">
        <v>4</v>
      </c>
      <c r="S4" s="15">
        <v>0.55000000000000004</v>
      </c>
      <c r="T4" s="25"/>
      <c r="U4" s="9">
        <f>V33</f>
        <v>73.516750000000002</v>
      </c>
      <c r="V4">
        <v>73.52</v>
      </c>
    </row>
    <row r="5" spans="1:23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5"/>
    </row>
    <row r="6" spans="1:23" ht="13.5" thickBot="1" x14ac:dyDescent="0.25">
      <c r="A6" s="112"/>
      <c r="B6" s="134">
        <f>SUM(E6:S6)</f>
        <v>294.06700000000001</v>
      </c>
      <c r="C6" s="135"/>
      <c r="D6" s="111"/>
      <c r="E6" s="17">
        <f t="shared" ref="E6:S6" si="0">E4*E26</f>
        <v>4.2</v>
      </c>
      <c r="F6" s="17">
        <f t="shared" si="0"/>
        <v>3.6665999999999999</v>
      </c>
      <c r="G6" s="17">
        <f t="shared" si="0"/>
        <v>56</v>
      </c>
      <c r="H6" s="17">
        <f t="shared" si="0"/>
        <v>3.5</v>
      </c>
      <c r="I6" s="17">
        <f t="shared" si="0"/>
        <v>1.248</v>
      </c>
      <c r="J6" s="17">
        <f t="shared" si="0"/>
        <v>38</v>
      </c>
      <c r="K6" s="17">
        <f t="shared" si="0"/>
        <v>0.8</v>
      </c>
      <c r="L6" s="17">
        <f t="shared" si="0"/>
        <v>1.68</v>
      </c>
      <c r="M6" s="17">
        <f t="shared" si="0"/>
        <v>0</v>
      </c>
      <c r="N6" s="17">
        <f t="shared" si="0"/>
        <v>24.5</v>
      </c>
      <c r="O6" s="17">
        <f>O4*O26</f>
        <v>3.9</v>
      </c>
      <c r="P6" s="17">
        <f t="shared" si="0"/>
        <v>0.63</v>
      </c>
      <c r="Q6" s="17">
        <f t="shared" si="0"/>
        <v>12.692400000000001</v>
      </c>
      <c r="R6" s="17">
        <f t="shared" si="0"/>
        <v>80</v>
      </c>
      <c r="S6" s="17">
        <f t="shared" si="0"/>
        <v>63.250000000000007</v>
      </c>
      <c r="T6" s="25"/>
    </row>
    <row r="7" spans="1:23" ht="13.5" hidden="1" thickBot="1" x14ac:dyDescent="0.25">
      <c r="A7" s="110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5"/>
    </row>
    <row r="8" spans="1:23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25"/>
      <c r="U8" s="12" t="e">
        <f>#REF!</f>
        <v>#REF!</v>
      </c>
      <c r="V8" s="13"/>
    </row>
    <row r="9" spans="1:23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5"/>
    </row>
    <row r="10" spans="1:23" ht="13.5" hidden="1" thickBot="1" x14ac:dyDescent="0.25">
      <c r="A10" s="21"/>
      <c r="B10" s="134">
        <f>SUM(E10:S10)</f>
        <v>0</v>
      </c>
      <c r="C10" s="135"/>
      <c r="D10" s="53"/>
      <c r="E10" s="19">
        <f t="shared" ref="E10:S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25"/>
    </row>
    <row r="11" spans="1:23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5"/>
    </row>
    <row r="12" spans="1:23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25"/>
      <c r="U12" s="9" t="e">
        <f>#REF!</f>
        <v>#REF!</v>
      </c>
    </row>
    <row r="13" spans="1:23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25"/>
      <c r="U13" s="12" t="e">
        <f>#REF!</f>
        <v>#REF!</v>
      </c>
      <c r="V13" s="13"/>
    </row>
    <row r="14" spans="1:23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25"/>
      <c r="U14" s="9" t="e">
        <f>#REF!</f>
        <v>#REF!</v>
      </c>
    </row>
    <row r="15" spans="1:23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5"/>
    </row>
    <row r="16" spans="1:23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S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5"/>
      <c r="U16" s="9" t="e">
        <f>U12+U13+U14</f>
        <v>#REF!</v>
      </c>
    </row>
    <row r="17" spans="1:22" ht="13.5" hidden="1" thickBot="1" x14ac:dyDescent="0.25">
      <c r="A17" s="35"/>
      <c r="B17" s="153">
        <f>SUM(E17:S17)</f>
        <v>0</v>
      </c>
      <c r="C17" s="154"/>
      <c r="D17" s="53"/>
      <c r="E17" s="19">
        <f t="shared" ref="E17:S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25"/>
    </row>
    <row r="18" spans="1:22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25"/>
      <c r="U18" s="9"/>
      <c r="V18" s="6"/>
    </row>
    <row r="19" spans="1:22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5"/>
      <c r="U19" s="12" t="e">
        <f>#REF!</f>
        <v>#REF!</v>
      </c>
      <c r="V19" s="13"/>
    </row>
    <row r="20" spans="1:22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25"/>
      <c r="U20" s="9" t="e">
        <f>#REF!</f>
        <v>#REF!</v>
      </c>
      <c r="V20" s="6"/>
    </row>
    <row r="21" spans="1:22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5"/>
      <c r="U21" s="9"/>
      <c r="V21" s="6"/>
    </row>
    <row r="22" spans="1:22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S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 t="shared" si="4"/>
        <v>0</v>
      </c>
      <c r="T22" s="25"/>
      <c r="U22" s="8" t="e">
        <f>U19+U20</f>
        <v>#REF!</v>
      </c>
    </row>
    <row r="23" spans="1:22" ht="13.5" thickBot="1" x14ac:dyDescent="0.25">
      <c r="A23" s="37"/>
      <c r="B23" s="134">
        <f>SUM(E23:S23)</f>
        <v>0</v>
      </c>
      <c r="C23" s="135"/>
      <c r="D23" s="50"/>
      <c r="E23" s="17">
        <f t="shared" ref="E23:S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25"/>
      <c r="U23" s="3"/>
    </row>
    <row r="24" spans="1:22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5"/>
      <c r="U24" s="3"/>
    </row>
    <row r="25" spans="1:22" x14ac:dyDescent="0.2">
      <c r="A25" s="28"/>
      <c r="B25" s="151" t="s">
        <v>2</v>
      </c>
      <c r="C25" s="152"/>
      <c r="D25" s="28"/>
      <c r="E25" s="22">
        <f>E4+E8+E16+E22</f>
        <v>0.02</v>
      </c>
      <c r="F25" s="22">
        <f t="shared" ref="F25:S25" si="6">F4+F8+F16+F22</f>
        <v>0.03</v>
      </c>
      <c r="G25" s="22">
        <f t="shared" si="6"/>
        <v>0.16</v>
      </c>
      <c r="H25" s="22">
        <f t="shared" si="6"/>
        <v>4.0000000000000001E-3</v>
      </c>
      <c r="I25" s="22">
        <f t="shared" si="6"/>
        <v>2.4E-2</v>
      </c>
      <c r="J25" s="22">
        <f t="shared" si="6"/>
        <v>0.2</v>
      </c>
      <c r="K25" s="22">
        <f t="shared" si="6"/>
        <v>0.02</v>
      </c>
      <c r="L25" s="22">
        <f t="shared" si="6"/>
        <v>4.8000000000000001E-2</v>
      </c>
      <c r="M25" s="22">
        <f t="shared" si="6"/>
        <v>0.13</v>
      </c>
      <c r="N25" s="22">
        <f t="shared" si="6"/>
        <v>0.1</v>
      </c>
      <c r="O25" s="22">
        <f t="shared" si="6"/>
        <v>0.06</v>
      </c>
      <c r="P25" s="22">
        <f t="shared" si="6"/>
        <v>2.1000000000000001E-2</v>
      </c>
      <c r="Q25" s="22">
        <f t="shared" si="6"/>
        <v>0.28000000000000003</v>
      </c>
      <c r="R25" s="22">
        <f t="shared" si="6"/>
        <v>4</v>
      </c>
      <c r="S25" s="22">
        <f t="shared" si="6"/>
        <v>0.55000000000000004</v>
      </c>
      <c r="T25" s="25"/>
      <c r="U25" s="3"/>
    </row>
    <row r="26" spans="1:22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350</v>
      </c>
      <c r="H26" s="15">
        <v>875</v>
      </c>
      <c r="I26" s="15">
        <v>52</v>
      </c>
      <c r="J26" s="15">
        <v>190</v>
      </c>
      <c r="K26" s="15">
        <v>40</v>
      </c>
      <c r="L26" s="15">
        <v>35</v>
      </c>
      <c r="M26" s="15"/>
      <c r="N26" s="15">
        <v>245</v>
      </c>
      <c r="O26" s="15">
        <v>65</v>
      </c>
      <c r="P26" s="15">
        <v>30</v>
      </c>
      <c r="Q26" s="15">
        <v>45.33</v>
      </c>
      <c r="R26" s="15">
        <v>20</v>
      </c>
      <c r="S26" s="15">
        <v>115</v>
      </c>
      <c r="T26" s="25"/>
      <c r="U26" s="29"/>
    </row>
    <row r="27" spans="1:22" x14ac:dyDescent="0.2">
      <c r="A27" s="28"/>
      <c r="B27" s="38" t="s">
        <v>4</v>
      </c>
      <c r="C27" s="39">
        <f>SUM(E27:S27)</f>
        <v>294.06700000000001</v>
      </c>
      <c r="D27" s="28"/>
      <c r="E27" s="22">
        <f t="shared" ref="E27:S27" si="7">E25*E26</f>
        <v>4.2</v>
      </c>
      <c r="F27" s="22">
        <f t="shared" si="7"/>
        <v>3.6665999999999999</v>
      </c>
      <c r="G27" s="22">
        <f t="shared" si="7"/>
        <v>56</v>
      </c>
      <c r="H27" s="22">
        <f t="shared" si="7"/>
        <v>3.5</v>
      </c>
      <c r="I27" s="22">
        <f t="shared" si="7"/>
        <v>1.248</v>
      </c>
      <c r="J27" s="22">
        <f t="shared" si="7"/>
        <v>38</v>
      </c>
      <c r="K27" s="22">
        <f t="shared" si="7"/>
        <v>0.8</v>
      </c>
      <c r="L27" s="22">
        <f t="shared" si="7"/>
        <v>1.68</v>
      </c>
      <c r="M27" s="22">
        <f t="shared" si="7"/>
        <v>0</v>
      </c>
      <c r="N27" s="22">
        <f t="shared" si="7"/>
        <v>24.5</v>
      </c>
      <c r="O27" s="22">
        <f>O25*O26</f>
        <v>3.9</v>
      </c>
      <c r="P27" s="22">
        <f t="shared" si="7"/>
        <v>0.63</v>
      </c>
      <c r="Q27" s="22">
        <f t="shared" si="7"/>
        <v>12.692400000000001</v>
      </c>
      <c r="R27" s="22">
        <f t="shared" si="7"/>
        <v>80</v>
      </c>
      <c r="S27" s="22">
        <f t="shared" si="7"/>
        <v>63.250000000000007</v>
      </c>
      <c r="T27" s="25"/>
      <c r="U27" s="3"/>
    </row>
    <row r="28" spans="1:22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29"/>
      <c r="U28" s="3"/>
      <c r="V28" s="3"/>
    </row>
    <row r="29" spans="1:22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</row>
    <row r="30" spans="1:22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</row>
    <row r="31" spans="1:22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</row>
    <row r="33" spans="5:22" x14ac:dyDescent="0.2">
      <c r="E33" s="25">
        <f t="shared" ref="E33:S33" si="8">E4*E26</f>
        <v>4.2</v>
      </c>
      <c r="F33" s="25">
        <f t="shared" si="8"/>
        <v>3.6665999999999999</v>
      </c>
      <c r="G33" s="25">
        <f t="shared" si="8"/>
        <v>56</v>
      </c>
      <c r="H33" s="25">
        <f t="shared" si="8"/>
        <v>3.5</v>
      </c>
      <c r="I33" s="25">
        <f t="shared" si="8"/>
        <v>1.248</v>
      </c>
      <c r="J33" s="25">
        <f t="shared" si="8"/>
        <v>38</v>
      </c>
      <c r="K33" s="25">
        <f t="shared" si="8"/>
        <v>0.8</v>
      </c>
      <c r="L33" s="25">
        <f t="shared" si="8"/>
        <v>1.68</v>
      </c>
      <c r="M33" s="25">
        <f t="shared" si="8"/>
        <v>0</v>
      </c>
      <c r="N33" s="25">
        <f t="shared" si="8"/>
        <v>24.5</v>
      </c>
      <c r="O33" s="25">
        <f t="shared" si="8"/>
        <v>3.9</v>
      </c>
      <c r="P33" s="25">
        <f t="shared" si="8"/>
        <v>0.63</v>
      </c>
      <c r="Q33" s="25">
        <f t="shared" si="8"/>
        <v>12.692400000000001</v>
      </c>
      <c r="R33" s="25">
        <f t="shared" si="8"/>
        <v>80</v>
      </c>
      <c r="S33" s="25">
        <f t="shared" si="8"/>
        <v>63.250000000000007</v>
      </c>
      <c r="T33" s="43"/>
      <c r="U33" s="4">
        <f>SUM(E33:T33)</f>
        <v>294.06700000000001</v>
      </c>
      <c r="V33" s="4">
        <f>U33/4</f>
        <v>73.516750000000002</v>
      </c>
    </row>
  </sheetData>
  <mergeCells count="23">
    <mergeCell ref="A1:A2"/>
    <mergeCell ref="B1:C1"/>
    <mergeCell ref="E1:S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4"/>
  <sheetViews>
    <sheetView workbookViewId="0">
      <selection activeCell="S5" sqref="S5"/>
    </sheetView>
  </sheetViews>
  <sheetFormatPr defaultRowHeight="12.75" x14ac:dyDescent="0.2"/>
  <cols>
    <col min="1" max="1" width="6.28515625" style="26" customWidth="1"/>
    <col min="2" max="2" width="5.5703125" style="26" customWidth="1"/>
    <col min="3" max="3" width="8.28515625" style="26" customWidth="1"/>
    <col min="4" max="4" width="9" style="26" hidden="1" customWidth="1"/>
    <col min="5" max="5" width="4.42578125" style="23" customWidth="1"/>
    <col min="6" max="6" width="5.140625" style="23" customWidth="1"/>
    <col min="7" max="7" width="4.42578125" style="23" customWidth="1"/>
    <col min="8" max="8" width="4.28515625" style="23" customWidth="1"/>
    <col min="9" max="13" width="4.5703125" style="23" customWidth="1"/>
    <col min="14" max="14" width="4.28515625" style="23" customWidth="1"/>
    <col min="15" max="15" width="4.7109375" style="23" customWidth="1"/>
    <col min="16" max="21" width="4.5703125" style="23" customWidth="1"/>
    <col min="22" max="22" width="3.28515625" style="23" customWidth="1"/>
    <col min="23" max="23" width="1.85546875" style="26" customWidth="1"/>
    <col min="24" max="24" width="7.7109375" customWidth="1"/>
  </cols>
  <sheetData>
    <row r="1" spans="1:26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31"/>
      <c r="X1" s="5"/>
      <c r="Y1" s="5"/>
      <c r="Z1" s="1"/>
    </row>
    <row r="2" spans="1:26" ht="48.75" x14ac:dyDescent="0.2">
      <c r="A2" s="120"/>
      <c r="B2" s="126" t="s">
        <v>19</v>
      </c>
      <c r="C2" s="127"/>
      <c r="D2" s="45"/>
      <c r="E2" s="54" t="s">
        <v>88</v>
      </c>
      <c r="F2" s="54" t="s">
        <v>115</v>
      </c>
      <c r="G2" s="54" t="s">
        <v>6</v>
      </c>
      <c r="H2" s="54" t="s">
        <v>45</v>
      </c>
      <c r="I2" s="54" t="s">
        <v>62</v>
      </c>
      <c r="J2" s="54" t="s">
        <v>38</v>
      </c>
      <c r="K2" s="54" t="s">
        <v>44</v>
      </c>
      <c r="L2" s="54" t="s">
        <v>35</v>
      </c>
      <c r="M2" s="54" t="s">
        <v>7</v>
      </c>
      <c r="N2" s="54" t="s">
        <v>36</v>
      </c>
      <c r="O2" s="54" t="s">
        <v>55</v>
      </c>
      <c r="P2" s="54" t="s">
        <v>47</v>
      </c>
      <c r="Q2" s="54" t="s">
        <v>16</v>
      </c>
      <c r="R2" s="54" t="s">
        <v>10</v>
      </c>
      <c r="S2" s="54" t="s">
        <v>8</v>
      </c>
      <c r="T2" s="54" t="s">
        <v>116</v>
      </c>
      <c r="U2" s="54" t="s">
        <v>11</v>
      </c>
      <c r="V2" s="54" t="s">
        <v>21</v>
      </c>
      <c r="W2" s="32"/>
      <c r="X2" s="2"/>
    </row>
    <row r="3" spans="1:26" s="10" customFormat="1" ht="15.75" customHeight="1" x14ac:dyDescent="0.2">
      <c r="A3" s="14" t="s">
        <v>12</v>
      </c>
      <c r="B3" s="155" t="s">
        <v>113</v>
      </c>
      <c r="C3" s="156"/>
      <c r="D3" s="157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40"/>
      <c r="X3" s="7"/>
      <c r="Y3" s="7"/>
    </row>
    <row r="4" spans="1:26" s="10" customFormat="1" ht="15.75" customHeight="1" x14ac:dyDescent="0.2">
      <c r="A4" s="52" t="s">
        <v>114</v>
      </c>
      <c r="B4" s="158"/>
      <c r="C4" s="159"/>
      <c r="D4" s="160"/>
      <c r="E4" s="14">
        <v>5.0000000000000001E-3</v>
      </c>
      <c r="F4" s="14">
        <v>2E-3</v>
      </c>
      <c r="G4" s="14">
        <v>1E-3</v>
      </c>
      <c r="H4" s="14">
        <v>1.4E-2</v>
      </c>
      <c r="I4" s="15">
        <v>2.5000000000000001E-2</v>
      </c>
      <c r="J4" s="15">
        <v>2.5000000000000001E-2</v>
      </c>
      <c r="K4" s="15">
        <v>2.5000000000000001E-2</v>
      </c>
      <c r="L4" s="15">
        <v>6.0000000000000001E-3</v>
      </c>
      <c r="M4" s="15">
        <v>6.0000000000000001E-3</v>
      </c>
      <c r="N4" s="15">
        <v>1.2999999999999999E-2</v>
      </c>
      <c r="O4" s="15">
        <v>0.05</v>
      </c>
      <c r="P4" s="15">
        <v>5.0000000000000001E-3</v>
      </c>
      <c r="Q4" s="15">
        <v>8.0000000000000002E-3</v>
      </c>
      <c r="R4" s="15">
        <v>1.4999999999999999E-2</v>
      </c>
      <c r="S4" s="15">
        <v>6.0000000000000001E-3</v>
      </c>
      <c r="T4" s="15">
        <v>7.6999999999999999E-2</v>
      </c>
      <c r="U4" s="15">
        <v>7.0000000000000007E-2</v>
      </c>
      <c r="V4" s="15">
        <v>1</v>
      </c>
      <c r="W4" s="25"/>
      <c r="X4" s="57">
        <f>Y34</f>
        <v>73.521289999999993</v>
      </c>
    </row>
    <row r="5" spans="1:26" s="10" customFormat="1" ht="15.75" customHeight="1" thickBot="1" x14ac:dyDescent="0.25">
      <c r="A5" s="47"/>
      <c r="B5" s="161"/>
      <c r="C5" s="162"/>
      <c r="D5" s="163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5"/>
    </row>
    <row r="6" spans="1:26" ht="13.5" thickBot="1" x14ac:dyDescent="0.25">
      <c r="A6" s="112"/>
      <c r="B6" s="134">
        <f>SUM(E6:V6)</f>
        <v>73.521289999999993</v>
      </c>
      <c r="C6" s="135"/>
      <c r="D6" s="111"/>
      <c r="E6" s="17">
        <f t="shared" ref="E6:V6" si="0">E4*E26</f>
        <v>1.05</v>
      </c>
      <c r="F6" s="17">
        <f>F4*F26</f>
        <v>0.24443999999999999</v>
      </c>
      <c r="G6" s="17">
        <f>G4*G26</f>
        <v>0.875</v>
      </c>
      <c r="H6" s="17">
        <f>H4*H26</f>
        <v>0.49</v>
      </c>
      <c r="I6" s="17">
        <f t="shared" si="0"/>
        <v>2.34375</v>
      </c>
      <c r="J6" s="17">
        <f t="shared" si="0"/>
        <v>3</v>
      </c>
      <c r="K6" s="17">
        <f t="shared" si="0"/>
        <v>1.125</v>
      </c>
      <c r="L6" s="17">
        <f t="shared" si="0"/>
        <v>0.24</v>
      </c>
      <c r="M6" s="17">
        <f t="shared" si="0"/>
        <v>0.21</v>
      </c>
      <c r="N6" s="17">
        <f t="shared" si="0"/>
        <v>0</v>
      </c>
      <c r="O6" s="17">
        <f>O4*O26</f>
        <v>9</v>
      </c>
      <c r="P6" s="17">
        <f>P4*P26</f>
        <v>1.1599999999999999</v>
      </c>
      <c r="Q6" s="17">
        <f t="shared" si="0"/>
        <v>1.04</v>
      </c>
      <c r="R6" s="17">
        <f t="shared" si="0"/>
        <v>0.97499999999999998</v>
      </c>
      <c r="S6" s="17">
        <f t="shared" si="0"/>
        <v>0.18</v>
      </c>
      <c r="T6" s="17">
        <f t="shared" si="0"/>
        <v>30.414999999999999</v>
      </c>
      <c r="U6" s="17">
        <f t="shared" si="0"/>
        <v>3.1731000000000003</v>
      </c>
      <c r="V6" s="17">
        <f t="shared" si="0"/>
        <v>18</v>
      </c>
      <c r="W6" s="25"/>
    </row>
    <row r="7" spans="1:26" ht="13.5" hidden="1" thickBot="1" x14ac:dyDescent="0.25">
      <c r="A7" s="110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</row>
    <row r="8" spans="1:26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25"/>
      <c r="X8" s="12" t="e">
        <f>#REF!</f>
        <v>#REF!</v>
      </c>
      <c r="Y8" s="13"/>
    </row>
    <row r="9" spans="1:26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25"/>
    </row>
    <row r="10" spans="1:26" ht="13.5" hidden="1" thickBot="1" x14ac:dyDescent="0.25">
      <c r="A10" s="21"/>
      <c r="B10" s="134">
        <f>SUM(E10:V10)</f>
        <v>0</v>
      </c>
      <c r="C10" s="135"/>
      <c r="D10" s="53"/>
      <c r="E10" s="19">
        <f t="shared" ref="E10:V10" si="1">E8*E26</f>
        <v>0</v>
      </c>
      <c r="F10" s="19">
        <f>F8*F26</f>
        <v>0</v>
      </c>
      <c r="G10" s="19">
        <f>G8*G26</f>
        <v>0</v>
      </c>
      <c r="H10" s="19">
        <f>H8*H26</f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25"/>
    </row>
    <row r="11" spans="1:26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51"/>
      <c r="G11" s="51"/>
      <c r="H11" s="5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5"/>
    </row>
    <row r="12" spans="1:26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25"/>
      <c r="X12" s="9" t="e">
        <f>#REF!</f>
        <v>#REF!</v>
      </c>
    </row>
    <row r="13" spans="1:26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25"/>
      <c r="X13" s="12" t="e">
        <f>#REF!</f>
        <v>#REF!</v>
      </c>
      <c r="Y13" s="13"/>
    </row>
    <row r="14" spans="1:26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25"/>
      <c r="X14" s="9" t="e">
        <f>#REF!</f>
        <v>#REF!</v>
      </c>
    </row>
    <row r="15" spans="1:26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25"/>
    </row>
    <row r="16" spans="1:26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>SUM(F12:F14)</f>
        <v>0</v>
      </c>
      <c r="G16" s="21">
        <f>SUM(G12:G14)</f>
        <v>0</v>
      </c>
      <c r="H16" s="21">
        <f>SUM(H12:H14)</f>
        <v>0</v>
      </c>
      <c r="I16" s="21">
        <f t="shared" ref="I16:V16" si="2">SUM(I12:I14)</f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5"/>
      <c r="X16" s="9" t="e">
        <f>X12+X13+X14</f>
        <v>#REF!</v>
      </c>
    </row>
    <row r="17" spans="1:25" ht="13.5" hidden="1" thickBot="1" x14ac:dyDescent="0.25">
      <c r="A17" s="35"/>
      <c r="B17" s="153">
        <f>SUM(E17:V17)</f>
        <v>0</v>
      </c>
      <c r="C17" s="154"/>
      <c r="D17" s="53"/>
      <c r="E17" s="19">
        <f t="shared" ref="E17:T17" si="3">E16*E26</f>
        <v>0</v>
      </c>
      <c r="F17" s="19">
        <f>F16*F26</f>
        <v>0</v>
      </c>
      <c r="G17" s="19">
        <f>G16*G26</f>
        <v>0</v>
      </c>
      <c r="H17" s="19">
        <f>H16*H26</f>
        <v>0</v>
      </c>
      <c r="I17" s="19">
        <f>I16*I26</f>
        <v>0</v>
      </c>
      <c r="J17" s="19">
        <f t="shared" si="3"/>
        <v>0</v>
      </c>
      <c r="K17" s="19">
        <f>K16*K26</f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>U16*U26</f>
        <v>0</v>
      </c>
      <c r="V17" s="19">
        <f>V16*V26</f>
        <v>0</v>
      </c>
      <c r="W17" s="25"/>
    </row>
    <row r="18" spans="1:25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25"/>
      <c r="X18" s="9"/>
      <c r="Y18" s="6"/>
    </row>
    <row r="19" spans="1:25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25"/>
      <c r="X19" s="12" t="e">
        <f>#REF!</f>
        <v>#REF!</v>
      </c>
      <c r="Y19" s="13"/>
    </row>
    <row r="20" spans="1:25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25"/>
      <c r="X20" s="9" t="e">
        <f>#REF!</f>
        <v>#REF!</v>
      </c>
      <c r="Y20" s="6"/>
    </row>
    <row r="21" spans="1:25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5"/>
      <c r="X21" s="9"/>
      <c r="Y21" s="6"/>
    </row>
    <row r="22" spans="1:25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>G18+G19+G20</f>
        <v>0</v>
      </c>
      <c r="H22" s="21">
        <f>H18+H19+H20</f>
        <v>0</v>
      </c>
      <c r="I22" s="21">
        <f>I18+I19+I20</f>
        <v>0</v>
      </c>
      <c r="J22" s="21">
        <f t="shared" ref="J22:T22" si="4">J18+J19+J20</f>
        <v>0</v>
      </c>
      <c r="K22" s="21">
        <f>K18+K19+K20</f>
        <v>0</v>
      </c>
      <c r="L22" s="21">
        <f>L18+L19+L20</f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 t="shared" si="4"/>
        <v>0</v>
      </c>
      <c r="U22" s="21">
        <f>U18+U19+U20</f>
        <v>0</v>
      </c>
      <c r="V22" s="21">
        <f>V18+V19+V20</f>
        <v>0</v>
      </c>
      <c r="W22" s="25"/>
      <c r="X22" s="8" t="e">
        <f>X19+X20</f>
        <v>#REF!</v>
      </c>
    </row>
    <row r="23" spans="1:25" ht="13.5" thickBot="1" x14ac:dyDescent="0.25">
      <c r="A23" s="37"/>
      <c r="B23" s="134">
        <f>SUM(E23:V23)</f>
        <v>0</v>
      </c>
      <c r="C23" s="135"/>
      <c r="D23" s="50"/>
      <c r="E23" s="17">
        <f t="shared" ref="E23:T23" si="5">E22*E26</f>
        <v>0</v>
      </c>
      <c r="F23" s="17">
        <f>F22*F26</f>
        <v>0</v>
      </c>
      <c r="G23" s="17">
        <f>G22*G26</f>
        <v>0</v>
      </c>
      <c r="H23" s="17">
        <f>H22*H26</f>
        <v>0</v>
      </c>
      <c r="I23" s="17">
        <f>I22*I26</f>
        <v>0</v>
      </c>
      <c r="J23" s="17">
        <f t="shared" si="5"/>
        <v>0</v>
      </c>
      <c r="K23" s="17">
        <f>K22*K26</f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>U22*U26</f>
        <v>0</v>
      </c>
      <c r="V23" s="17">
        <f>V22*V26</f>
        <v>0</v>
      </c>
      <c r="W23" s="25"/>
      <c r="X23" s="3"/>
    </row>
    <row r="24" spans="1:25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25"/>
      <c r="X24" s="3"/>
    </row>
    <row r="25" spans="1:25" x14ac:dyDescent="0.2">
      <c r="A25" s="28"/>
      <c r="B25" s="151" t="s">
        <v>2</v>
      </c>
      <c r="C25" s="152"/>
      <c r="D25" s="28"/>
      <c r="E25" s="22">
        <f>E4+E8+E16+E22</f>
        <v>5.0000000000000001E-3</v>
      </c>
      <c r="F25" s="22">
        <f>F4+F8+F16+F22</f>
        <v>2E-3</v>
      </c>
      <c r="G25" s="22">
        <f>G4+G8+G16+G22</f>
        <v>1E-3</v>
      </c>
      <c r="H25" s="22">
        <f t="shared" ref="H25:V25" si="6">H4+H8+H16+H22</f>
        <v>1.4E-2</v>
      </c>
      <c r="I25" s="22">
        <f t="shared" si="6"/>
        <v>2.5000000000000001E-2</v>
      </c>
      <c r="J25" s="22">
        <f t="shared" si="6"/>
        <v>2.5000000000000001E-2</v>
      </c>
      <c r="K25" s="22">
        <f t="shared" si="6"/>
        <v>2.5000000000000001E-2</v>
      </c>
      <c r="L25" s="22">
        <f t="shared" si="6"/>
        <v>6.0000000000000001E-3</v>
      </c>
      <c r="M25" s="22">
        <f t="shared" si="6"/>
        <v>6.0000000000000001E-3</v>
      </c>
      <c r="N25" s="22">
        <f t="shared" si="6"/>
        <v>1.2999999999999999E-2</v>
      </c>
      <c r="O25" s="22">
        <f t="shared" si="6"/>
        <v>0.05</v>
      </c>
      <c r="P25" s="22">
        <f t="shared" si="6"/>
        <v>5.0000000000000001E-3</v>
      </c>
      <c r="Q25" s="22">
        <f t="shared" si="6"/>
        <v>8.0000000000000002E-3</v>
      </c>
      <c r="R25" s="22">
        <f t="shared" si="6"/>
        <v>1.4999999999999999E-2</v>
      </c>
      <c r="S25" s="22">
        <f t="shared" si="6"/>
        <v>6.0000000000000001E-3</v>
      </c>
      <c r="T25" s="22">
        <f t="shared" si="6"/>
        <v>7.6999999999999999E-2</v>
      </c>
      <c r="U25" s="22">
        <f t="shared" si="6"/>
        <v>7.0000000000000007E-2</v>
      </c>
      <c r="V25" s="22">
        <f t="shared" si="6"/>
        <v>1</v>
      </c>
      <c r="W25" s="25"/>
      <c r="X25" s="3"/>
    </row>
    <row r="26" spans="1:25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875</v>
      </c>
      <c r="H26" s="15">
        <v>35</v>
      </c>
      <c r="I26" s="15">
        <v>93.75</v>
      </c>
      <c r="J26" s="15">
        <v>120</v>
      </c>
      <c r="K26" s="15">
        <v>45</v>
      </c>
      <c r="L26" s="15">
        <v>40</v>
      </c>
      <c r="M26" s="15">
        <v>35</v>
      </c>
      <c r="N26" s="15"/>
      <c r="O26" s="15">
        <v>180</v>
      </c>
      <c r="P26" s="15">
        <v>232</v>
      </c>
      <c r="Q26" s="15">
        <v>130</v>
      </c>
      <c r="R26" s="15">
        <v>65</v>
      </c>
      <c r="S26" s="15">
        <v>30</v>
      </c>
      <c r="T26" s="15">
        <v>395</v>
      </c>
      <c r="U26" s="15">
        <v>45.33</v>
      </c>
      <c r="V26" s="15">
        <v>18</v>
      </c>
      <c r="W26" s="25"/>
      <c r="X26" s="29"/>
    </row>
    <row r="27" spans="1:25" x14ac:dyDescent="0.2">
      <c r="A27" s="28"/>
      <c r="B27" s="38" t="s">
        <v>4</v>
      </c>
      <c r="C27" s="39">
        <f>SUM(E27:V27)</f>
        <v>73.521289999999993</v>
      </c>
      <c r="D27" s="28"/>
      <c r="E27" s="22">
        <f>E25*E26</f>
        <v>1.05</v>
      </c>
      <c r="F27" s="22">
        <f>F25*F26</f>
        <v>0.24443999999999999</v>
      </c>
      <c r="G27" s="22">
        <f>G25*G26</f>
        <v>0.875</v>
      </c>
      <c r="H27" s="22">
        <f t="shared" ref="H27:V27" si="7">H25*H26</f>
        <v>0.49</v>
      </c>
      <c r="I27" s="22">
        <f t="shared" si="7"/>
        <v>2.34375</v>
      </c>
      <c r="J27" s="22">
        <f t="shared" si="7"/>
        <v>3</v>
      </c>
      <c r="K27" s="22">
        <f t="shared" si="7"/>
        <v>1.125</v>
      </c>
      <c r="L27" s="22">
        <f t="shared" si="7"/>
        <v>0.24</v>
      </c>
      <c r="M27" s="22">
        <f t="shared" si="7"/>
        <v>0.21</v>
      </c>
      <c r="N27" s="22">
        <f t="shared" si="7"/>
        <v>0</v>
      </c>
      <c r="O27" s="22">
        <f>O25*O26</f>
        <v>9</v>
      </c>
      <c r="P27" s="22">
        <f>P25*P26</f>
        <v>1.1599999999999999</v>
      </c>
      <c r="Q27" s="22">
        <f t="shared" si="7"/>
        <v>1.04</v>
      </c>
      <c r="R27" s="22">
        <f t="shared" si="7"/>
        <v>0.97499999999999998</v>
      </c>
      <c r="S27" s="22">
        <f t="shared" si="7"/>
        <v>0.18</v>
      </c>
      <c r="T27" s="22">
        <f t="shared" si="7"/>
        <v>30.414999999999999</v>
      </c>
      <c r="U27" s="22">
        <f t="shared" si="7"/>
        <v>3.1731000000000003</v>
      </c>
      <c r="V27" s="22">
        <f t="shared" si="7"/>
        <v>18</v>
      </c>
      <c r="W27" s="25"/>
      <c r="X27" s="3"/>
    </row>
    <row r="28" spans="1:25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29"/>
      <c r="X28" s="3"/>
      <c r="Y28" s="3"/>
    </row>
    <row r="29" spans="1:25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4"/>
      <c r="P29" s="44"/>
      <c r="Q29" s="44"/>
    </row>
    <row r="30" spans="1:25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4"/>
      <c r="P30" s="44"/>
      <c r="Q30" s="44"/>
    </row>
    <row r="31" spans="1:25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4"/>
      <c r="P31" s="44"/>
      <c r="Q31" s="44"/>
    </row>
    <row r="32" spans="1:25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4"/>
      <c r="P32" s="44"/>
      <c r="Q32" s="44"/>
    </row>
    <row r="34" spans="5:25" x14ac:dyDescent="0.2">
      <c r="E34" s="25">
        <f>E4*E26</f>
        <v>1.05</v>
      </c>
      <c r="F34" s="25">
        <f>F4*F26</f>
        <v>0.24443999999999999</v>
      </c>
      <c r="G34" s="25">
        <f>G4*G26</f>
        <v>0.875</v>
      </c>
      <c r="H34" s="25">
        <f>H4*H26</f>
        <v>0.49</v>
      </c>
      <c r="I34" s="25">
        <f t="shared" ref="I34:V34" si="8">I4*I26</f>
        <v>2.34375</v>
      </c>
      <c r="J34" s="25">
        <f t="shared" si="8"/>
        <v>3</v>
      </c>
      <c r="K34" s="25">
        <f>K4*K26</f>
        <v>1.125</v>
      </c>
      <c r="L34" s="25">
        <f>L4*L26</f>
        <v>0.24</v>
      </c>
      <c r="M34" s="25">
        <f>M4*M26</f>
        <v>0.21</v>
      </c>
      <c r="N34" s="25">
        <f>N4*N26</f>
        <v>0</v>
      </c>
      <c r="O34" s="25">
        <f t="shared" si="8"/>
        <v>9</v>
      </c>
      <c r="P34" s="25">
        <f>P4*P26</f>
        <v>1.1599999999999999</v>
      </c>
      <c r="Q34" s="25">
        <f>Q4*Q26</f>
        <v>1.04</v>
      </c>
      <c r="R34" s="25">
        <f t="shared" si="8"/>
        <v>0.97499999999999998</v>
      </c>
      <c r="S34" s="25">
        <f t="shared" si="8"/>
        <v>0.18</v>
      </c>
      <c r="T34" s="25">
        <f t="shared" si="8"/>
        <v>30.414999999999999</v>
      </c>
      <c r="U34" s="25">
        <f t="shared" si="8"/>
        <v>3.1731000000000003</v>
      </c>
      <c r="V34" s="25">
        <f t="shared" si="8"/>
        <v>18</v>
      </c>
      <c r="W34" s="43"/>
      <c r="X34" s="4">
        <f>SUM(E34:W34)</f>
        <v>73.521289999999993</v>
      </c>
      <c r="Y34" s="4">
        <f>X34/1</f>
        <v>73.521289999999993</v>
      </c>
    </row>
  </sheetData>
  <mergeCells count="23">
    <mergeCell ref="A1:A2"/>
    <mergeCell ref="B1:C1"/>
    <mergeCell ref="E1:V1"/>
    <mergeCell ref="B2:C2"/>
    <mergeCell ref="B6:C6"/>
    <mergeCell ref="B20:D20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3:D5"/>
    <mergeCell ref="B15:C15"/>
    <mergeCell ref="B16:C16"/>
    <mergeCell ref="B17:C17"/>
    <mergeCell ref="B18:C19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3"/>
  <sheetViews>
    <sheetView workbookViewId="0">
      <selection activeCell="O5" sqref="O5"/>
    </sheetView>
  </sheetViews>
  <sheetFormatPr defaultRowHeight="12.75" x14ac:dyDescent="0.2"/>
  <cols>
    <col min="1" max="1" width="6.28515625" style="26" customWidth="1"/>
    <col min="2" max="2" width="8.7109375" style="26" customWidth="1"/>
    <col min="3" max="3" width="6.85546875" style="26" customWidth="1"/>
    <col min="4" max="4" width="9" style="26" hidden="1" customWidth="1"/>
    <col min="5" max="5" width="4.140625" style="23" customWidth="1"/>
    <col min="6" max="6" width="5" style="23" customWidth="1"/>
    <col min="7" max="7" width="4.42578125" style="23" customWidth="1"/>
    <col min="8" max="8" width="4.28515625" style="23" customWidth="1"/>
    <col min="9" max="9" width="4.85546875" style="23" customWidth="1"/>
    <col min="10" max="10" width="4.42578125" style="23" customWidth="1"/>
    <col min="11" max="11" width="4.28515625" style="23" customWidth="1"/>
    <col min="12" max="12" width="4.42578125" style="23" customWidth="1"/>
    <col min="13" max="15" width="4.140625" style="23" customWidth="1"/>
    <col min="16" max="16" width="4.42578125" style="23" customWidth="1"/>
    <col min="17" max="17" width="5" style="23" customWidth="1"/>
    <col min="18" max="18" width="3.85546875" style="23" customWidth="1"/>
    <col min="19" max="19" width="4.28515625" style="23" customWidth="1"/>
    <col min="20" max="20" width="1.85546875" style="26" customWidth="1"/>
    <col min="21" max="21" width="7.7109375" customWidth="1"/>
  </cols>
  <sheetData>
    <row r="1" spans="1:23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31"/>
      <c r="U1" s="5"/>
      <c r="V1" s="5"/>
      <c r="W1" s="1"/>
    </row>
    <row r="2" spans="1:23" ht="50.2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6</v>
      </c>
      <c r="I2" s="54" t="s">
        <v>17</v>
      </c>
      <c r="J2" s="54" t="s">
        <v>35</v>
      </c>
      <c r="K2" s="54" t="s">
        <v>7</v>
      </c>
      <c r="L2" s="54" t="s">
        <v>36</v>
      </c>
      <c r="M2" s="54" t="s">
        <v>28</v>
      </c>
      <c r="N2" s="54" t="s">
        <v>23</v>
      </c>
      <c r="O2" s="54" t="s">
        <v>10</v>
      </c>
      <c r="P2" s="54" t="s">
        <v>8</v>
      </c>
      <c r="Q2" s="54" t="s">
        <v>11</v>
      </c>
      <c r="R2" s="54" t="s">
        <v>25</v>
      </c>
      <c r="S2" s="54" t="s">
        <v>24</v>
      </c>
      <c r="T2" s="32"/>
      <c r="U2" s="2"/>
    </row>
    <row r="3" spans="1:23" ht="12.75" customHeight="1" x14ac:dyDescent="0.2">
      <c r="A3" s="33" t="s">
        <v>12</v>
      </c>
      <c r="B3" s="128" t="s">
        <v>118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29"/>
      <c r="U3" s="7"/>
      <c r="V3" s="7"/>
    </row>
    <row r="4" spans="1:23" ht="13.5" thickBot="1" x14ac:dyDescent="0.25">
      <c r="A4" s="52" t="s">
        <v>117</v>
      </c>
      <c r="B4" s="130"/>
      <c r="C4" s="131"/>
      <c r="D4" s="27"/>
      <c r="E4" s="14">
        <v>0.01</v>
      </c>
      <c r="F4" s="14">
        <v>0.02</v>
      </c>
      <c r="G4" s="14">
        <v>0.19</v>
      </c>
      <c r="H4" s="15">
        <v>2E-3</v>
      </c>
      <c r="I4" s="15">
        <v>0.02</v>
      </c>
      <c r="J4" s="15">
        <v>1.2E-2</v>
      </c>
      <c r="K4" s="15">
        <v>1.2E-2</v>
      </c>
      <c r="L4" s="15">
        <v>0.23499999999999999</v>
      </c>
      <c r="M4" s="15">
        <v>0.05</v>
      </c>
      <c r="N4" s="15">
        <v>1</v>
      </c>
      <c r="O4" s="15">
        <v>0.03</v>
      </c>
      <c r="P4" s="15">
        <v>7.0000000000000001E-3</v>
      </c>
      <c r="Q4" s="15">
        <v>0.14000000000000001</v>
      </c>
      <c r="R4" s="15">
        <v>0.03</v>
      </c>
      <c r="S4" s="15">
        <v>0.45500000000000002</v>
      </c>
      <c r="T4" s="25"/>
      <c r="U4" s="9">
        <f>V33</f>
        <v>73.523600000000002</v>
      </c>
      <c r="V4">
        <v>73.52</v>
      </c>
    </row>
    <row r="5" spans="1:23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5"/>
    </row>
    <row r="6" spans="1:23" ht="13.5" thickBot="1" x14ac:dyDescent="0.25">
      <c r="A6" s="112"/>
      <c r="B6" s="134">
        <f>SUM(E6:S6)</f>
        <v>147.0472</v>
      </c>
      <c r="C6" s="135"/>
      <c r="D6" s="111"/>
      <c r="E6" s="17">
        <f t="shared" ref="E6:S6" si="0">E4*E26</f>
        <v>2.1</v>
      </c>
      <c r="F6" s="17">
        <f t="shared" si="0"/>
        <v>2.4443999999999999</v>
      </c>
      <c r="G6" s="17">
        <f t="shared" si="0"/>
        <v>68.400000000000006</v>
      </c>
      <c r="H6" s="17">
        <f t="shared" si="0"/>
        <v>1.75</v>
      </c>
      <c r="I6" s="17">
        <f t="shared" si="0"/>
        <v>1.6666000000000001</v>
      </c>
      <c r="J6" s="17">
        <f t="shared" si="0"/>
        <v>0.48</v>
      </c>
      <c r="K6" s="17">
        <f t="shared" si="0"/>
        <v>0.42</v>
      </c>
      <c r="L6" s="17">
        <f t="shared" si="0"/>
        <v>0</v>
      </c>
      <c r="M6" s="17">
        <f t="shared" si="0"/>
        <v>6</v>
      </c>
      <c r="N6" s="17">
        <f>N4*N26</f>
        <v>8.4</v>
      </c>
      <c r="O6" s="17">
        <f>O4*O26</f>
        <v>1.95</v>
      </c>
      <c r="P6" s="17">
        <f t="shared" si="0"/>
        <v>0.21</v>
      </c>
      <c r="Q6" s="17">
        <f t="shared" si="0"/>
        <v>6.3462000000000005</v>
      </c>
      <c r="R6" s="17">
        <f t="shared" si="0"/>
        <v>1.38</v>
      </c>
      <c r="S6" s="17">
        <f t="shared" si="0"/>
        <v>45.5</v>
      </c>
      <c r="T6" s="25"/>
    </row>
    <row r="7" spans="1:23" ht="13.5" hidden="1" thickBot="1" x14ac:dyDescent="0.25">
      <c r="A7" s="110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5"/>
    </row>
    <row r="8" spans="1:23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25"/>
      <c r="U8" s="12" t="e">
        <f>#REF!</f>
        <v>#REF!</v>
      </c>
      <c r="V8" s="13"/>
    </row>
    <row r="9" spans="1:23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5"/>
    </row>
    <row r="10" spans="1:23" ht="13.5" hidden="1" thickBot="1" x14ac:dyDescent="0.25">
      <c r="A10" s="21"/>
      <c r="B10" s="134">
        <f>SUM(E10:S10)</f>
        <v>0</v>
      </c>
      <c r="C10" s="135"/>
      <c r="D10" s="53"/>
      <c r="E10" s="19">
        <f t="shared" ref="E10:S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25"/>
    </row>
    <row r="11" spans="1:23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5"/>
    </row>
    <row r="12" spans="1:23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25"/>
      <c r="U12" s="9" t="e">
        <f>#REF!</f>
        <v>#REF!</v>
      </c>
    </row>
    <row r="13" spans="1:23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25"/>
      <c r="U13" s="12" t="e">
        <f>#REF!</f>
        <v>#REF!</v>
      </c>
      <c r="V13" s="13"/>
    </row>
    <row r="14" spans="1:23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25"/>
      <c r="U14" s="9" t="e">
        <f>#REF!</f>
        <v>#REF!</v>
      </c>
    </row>
    <row r="15" spans="1:23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5"/>
    </row>
    <row r="16" spans="1:23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S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5"/>
      <c r="U16" s="9" t="e">
        <f>U12+U13+U14</f>
        <v>#REF!</v>
      </c>
    </row>
    <row r="17" spans="1:22" ht="13.5" hidden="1" thickBot="1" x14ac:dyDescent="0.25">
      <c r="A17" s="35"/>
      <c r="B17" s="153">
        <f>SUM(E17:S17)</f>
        <v>0</v>
      </c>
      <c r="C17" s="154"/>
      <c r="D17" s="53"/>
      <c r="E17" s="19">
        <f t="shared" ref="E17:S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25"/>
    </row>
    <row r="18" spans="1:22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25"/>
      <c r="U18" s="9"/>
      <c r="V18" s="6"/>
    </row>
    <row r="19" spans="1:22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5"/>
      <c r="U19" s="12" t="e">
        <f>#REF!</f>
        <v>#REF!</v>
      </c>
      <c r="V19" s="13"/>
    </row>
    <row r="20" spans="1:22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25"/>
      <c r="U20" s="9" t="e">
        <f>#REF!</f>
        <v>#REF!</v>
      </c>
      <c r="V20" s="6"/>
    </row>
    <row r="21" spans="1:22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5"/>
      <c r="U21" s="9"/>
      <c r="V21" s="6"/>
    </row>
    <row r="22" spans="1:22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S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 t="shared" si="4"/>
        <v>0</v>
      </c>
      <c r="T22" s="25"/>
      <c r="U22" s="8" t="e">
        <f>U19+U20</f>
        <v>#REF!</v>
      </c>
    </row>
    <row r="23" spans="1:22" ht="13.5" thickBot="1" x14ac:dyDescent="0.25">
      <c r="A23" s="37"/>
      <c r="B23" s="134">
        <f>SUM(E23:S23)</f>
        <v>0</v>
      </c>
      <c r="C23" s="135"/>
      <c r="D23" s="50"/>
      <c r="E23" s="17">
        <f t="shared" ref="E23:S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25"/>
      <c r="U23" s="3"/>
    </row>
    <row r="24" spans="1:22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5"/>
      <c r="U24" s="3"/>
    </row>
    <row r="25" spans="1:22" x14ac:dyDescent="0.2">
      <c r="A25" s="28"/>
      <c r="B25" s="151" t="s">
        <v>2</v>
      </c>
      <c r="C25" s="152"/>
      <c r="D25" s="28"/>
      <c r="E25" s="22">
        <f>E4+E8+E16+E22</f>
        <v>0.01</v>
      </c>
      <c r="F25" s="22">
        <f t="shared" ref="F25:S25" si="6">F4+F8+F16+F22</f>
        <v>0.02</v>
      </c>
      <c r="G25" s="22">
        <f t="shared" si="6"/>
        <v>0.19</v>
      </c>
      <c r="H25" s="22">
        <f t="shared" si="6"/>
        <v>2E-3</v>
      </c>
      <c r="I25" s="22">
        <f t="shared" si="6"/>
        <v>0.02</v>
      </c>
      <c r="J25" s="22">
        <f t="shared" si="6"/>
        <v>1.2E-2</v>
      </c>
      <c r="K25" s="22">
        <f t="shared" si="6"/>
        <v>1.2E-2</v>
      </c>
      <c r="L25" s="22">
        <f t="shared" si="6"/>
        <v>0.23499999999999999</v>
      </c>
      <c r="M25" s="22">
        <f t="shared" si="6"/>
        <v>0.05</v>
      </c>
      <c r="N25" s="22">
        <f t="shared" si="6"/>
        <v>1</v>
      </c>
      <c r="O25" s="22">
        <f t="shared" si="6"/>
        <v>0.03</v>
      </c>
      <c r="P25" s="22">
        <f t="shared" si="6"/>
        <v>7.0000000000000001E-3</v>
      </c>
      <c r="Q25" s="22">
        <f t="shared" si="6"/>
        <v>0.14000000000000001</v>
      </c>
      <c r="R25" s="22">
        <f t="shared" si="6"/>
        <v>0.03</v>
      </c>
      <c r="S25" s="22">
        <f t="shared" si="6"/>
        <v>0.45500000000000002</v>
      </c>
      <c r="T25" s="25"/>
      <c r="U25" s="3"/>
    </row>
    <row r="26" spans="1:22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360</v>
      </c>
      <c r="H26" s="15">
        <v>875</v>
      </c>
      <c r="I26" s="15">
        <v>83.33</v>
      </c>
      <c r="J26" s="15">
        <v>40</v>
      </c>
      <c r="K26" s="15">
        <v>35</v>
      </c>
      <c r="L26" s="15"/>
      <c r="M26" s="15">
        <v>120</v>
      </c>
      <c r="N26" s="15">
        <v>8.4</v>
      </c>
      <c r="O26" s="15">
        <v>65</v>
      </c>
      <c r="P26" s="15">
        <v>30</v>
      </c>
      <c r="Q26" s="15">
        <v>45.33</v>
      </c>
      <c r="R26" s="15">
        <v>46</v>
      </c>
      <c r="S26" s="15">
        <v>100</v>
      </c>
      <c r="T26" s="25"/>
      <c r="U26" s="29"/>
    </row>
    <row r="27" spans="1:22" x14ac:dyDescent="0.2">
      <c r="A27" s="28"/>
      <c r="B27" s="38" t="s">
        <v>4</v>
      </c>
      <c r="C27" s="39">
        <f>SUM(E27:S27)</f>
        <v>147.0472</v>
      </c>
      <c r="D27" s="28"/>
      <c r="E27" s="22">
        <f t="shared" ref="E27:S27" si="7">E25*E26</f>
        <v>2.1</v>
      </c>
      <c r="F27" s="22">
        <f t="shared" si="7"/>
        <v>2.4443999999999999</v>
      </c>
      <c r="G27" s="22">
        <f t="shared" si="7"/>
        <v>68.400000000000006</v>
      </c>
      <c r="H27" s="22">
        <f t="shared" si="7"/>
        <v>1.75</v>
      </c>
      <c r="I27" s="22">
        <f t="shared" si="7"/>
        <v>1.6666000000000001</v>
      </c>
      <c r="J27" s="22">
        <f t="shared" si="7"/>
        <v>0.48</v>
      </c>
      <c r="K27" s="22">
        <f t="shared" si="7"/>
        <v>0.42</v>
      </c>
      <c r="L27" s="22">
        <f t="shared" si="7"/>
        <v>0</v>
      </c>
      <c r="M27" s="22">
        <f t="shared" si="7"/>
        <v>6</v>
      </c>
      <c r="N27" s="22">
        <f>N25*N26</f>
        <v>8.4</v>
      </c>
      <c r="O27" s="22">
        <f>O25*O26</f>
        <v>1.95</v>
      </c>
      <c r="P27" s="22">
        <f t="shared" si="7"/>
        <v>0.21</v>
      </c>
      <c r="Q27" s="22">
        <f t="shared" si="7"/>
        <v>6.3462000000000005</v>
      </c>
      <c r="R27" s="22">
        <f t="shared" si="7"/>
        <v>1.38</v>
      </c>
      <c r="S27" s="22">
        <f t="shared" si="7"/>
        <v>45.5</v>
      </c>
      <c r="T27" s="25"/>
      <c r="U27" s="3"/>
    </row>
    <row r="28" spans="1:22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29"/>
      <c r="U28" s="3"/>
      <c r="V28" s="3"/>
    </row>
    <row r="29" spans="1:22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4"/>
      <c r="N29" s="44"/>
      <c r="O29" s="44"/>
      <c r="P29" s="44"/>
      <c r="Q29" s="44"/>
    </row>
    <row r="30" spans="1:22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4"/>
      <c r="N30" s="44"/>
      <c r="O30" s="44"/>
      <c r="P30" s="44"/>
      <c r="Q30" s="44"/>
    </row>
    <row r="31" spans="1:22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4"/>
      <c r="N31" s="44"/>
      <c r="O31" s="44"/>
      <c r="P31" s="44"/>
      <c r="Q31" s="44"/>
    </row>
    <row r="33" spans="5:22" x14ac:dyDescent="0.2">
      <c r="E33" s="25">
        <f>E4*E26</f>
        <v>2.1</v>
      </c>
      <c r="F33" s="25">
        <f>F4*F26</f>
        <v>2.4443999999999999</v>
      </c>
      <c r="G33" s="25">
        <f>G4*G26</f>
        <v>68.400000000000006</v>
      </c>
      <c r="H33" s="25">
        <f t="shared" ref="H33:S33" si="8">H4*H26</f>
        <v>1.75</v>
      </c>
      <c r="I33" s="25">
        <f t="shared" si="8"/>
        <v>1.6666000000000001</v>
      </c>
      <c r="J33" s="25">
        <f>J4*J26</f>
        <v>0.48</v>
      </c>
      <c r="K33" s="25">
        <f>K4*K26</f>
        <v>0.42</v>
      </c>
      <c r="L33" s="25">
        <f>L4*L26</f>
        <v>0</v>
      </c>
      <c r="M33" s="25">
        <f t="shared" si="8"/>
        <v>6</v>
      </c>
      <c r="N33" s="25">
        <f t="shared" si="8"/>
        <v>8.4</v>
      </c>
      <c r="O33" s="25">
        <f>O4*O26</f>
        <v>1.95</v>
      </c>
      <c r="P33" s="25">
        <f>P4*P26</f>
        <v>0.21</v>
      </c>
      <c r="Q33" s="25">
        <f>Q4*Q26</f>
        <v>6.3462000000000005</v>
      </c>
      <c r="R33" s="25">
        <f t="shared" si="8"/>
        <v>1.38</v>
      </c>
      <c r="S33" s="25">
        <f t="shared" si="8"/>
        <v>45.5</v>
      </c>
      <c r="T33" s="43"/>
      <c r="U33" s="4">
        <f>SUM(E33:T33)</f>
        <v>147.0472</v>
      </c>
      <c r="V33" s="4">
        <f>U33/2</f>
        <v>73.523600000000002</v>
      </c>
    </row>
  </sheetData>
  <mergeCells count="23">
    <mergeCell ref="A1:A2"/>
    <mergeCell ref="B1:C1"/>
    <mergeCell ref="E1:S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4"/>
  <sheetViews>
    <sheetView workbookViewId="0">
      <selection activeCell="X34" sqref="X34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42578125" style="23" customWidth="1"/>
    <col min="6" max="6" width="5.140625" style="23" customWidth="1"/>
    <col min="7" max="7" width="4.28515625" style="23" customWidth="1"/>
    <col min="8" max="8" width="4.5703125" style="23" customWidth="1"/>
    <col min="9" max="9" width="3.7109375" style="23" customWidth="1"/>
    <col min="10" max="10" width="4.5703125" style="23" customWidth="1"/>
    <col min="11" max="11" width="3.7109375" style="23" customWidth="1"/>
    <col min="12" max="12" width="3.85546875" style="23" customWidth="1"/>
    <col min="13" max="13" width="3.42578125" style="23" customWidth="1"/>
    <col min="14" max="14" width="4.42578125" style="23" customWidth="1"/>
    <col min="15" max="15" width="3.85546875" style="23" customWidth="1"/>
    <col min="16" max="16" width="4.140625" style="23" customWidth="1"/>
    <col min="17" max="18" width="3.85546875" style="23" customWidth="1"/>
    <col min="19" max="19" width="3.5703125" style="23" customWidth="1"/>
    <col min="20" max="20" width="4.42578125" style="23" customWidth="1"/>
    <col min="21" max="21" width="4.7109375" style="23" customWidth="1"/>
    <col min="22" max="22" width="1.85546875" style="26" customWidth="1"/>
    <col min="23" max="23" width="7.7109375" customWidth="1"/>
  </cols>
  <sheetData>
    <row r="1" spans="1:25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31"/>
      <c r="W1" s="5"/>
      <c r="X1" s="5"/>
      <c r="Y1" s="1"/>
    </row>
    <row r="2" spans="1:25" ht="49.5" x14ac:dyDescent="0.2">
      <c r="A2" s="120"/>
      <c r="B2" s="126" t="s">
        <v>19</v>
      </c>
      <c r="C2" s="127"/>
      <c r="D2" s="45"/>
      <c r="E2" s="54" t="s">
        <v>30</v>
      </c>
      <c r="F2" s="54" t="s">
        <v>27</v>
      </c>
      <c r="G2" s="54" t="s">
        <v>45</v>
      </c>
      <c r="H2" s="54" t="s">
        <v>17</v>
      </c>
      <c r="I2" s="54" t="s">
        <v>38</v>
      </c>
      <c r="J2" s="54" t="s">
        <v>54</v>
      </c>
      <c r="K2" s="54" t="s">
        <v>35</v>
      </c>
      <c r="L2" s="54" t="s">
        <v>7</v>
      </c>
      <c r="M2" s="54" t="s">
        <v>36</v>
      </c>
      <c r="N2" s="54" t="s">
        <v>120</v>
      </c>
      <c r="O2" s="54" t="s">
        <v>47</v>
      </c>
      <c r="P2" s="54" t="s">
        <v>56</v>
      </c>
      <c r="Q2" s="54" t="s">
        <v>10</v>
      </c>
      <c r="R2" s="54" t="s">
        <v>8</v>
      </c>
      <c r="S2" s="54" t="s">
        <v>9</v>
      </c>
      <c r="T2" s="54" t="s">
        <v>11</v>
      </c>
      <c r="U2" s="54" t="s">
        <v>61</v>
      </c>
      <c r="V2" s="32"/>
      <c r="W2" s="2"/>
    </row>
    <row r="3" spans="1:25" s="10" customFormat="1" ht="15.75" customHeight="1" x14ac:dyDescent="0.2">
      <c r="A3" s="14" t="s">
        <v>12</v>
      </c>
      <c r="B3" s="128" t="s">
        <v>119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40"/>
      <c r="W3" s="7"/>
      <c r="X3" s="7"/>
    </row>
    <row r="4" spans="1:25" s="10" customFormat="1" ht="15.75" customHeight="1" thickBot="1" x14ac:dyDescent="0.25">
      <c r="A4" s="52" t="s">
        <v>83</v>
      </c>
      <c r="B4" s="130"/>
      <c r="C4" s="131"/>
      <c r="D4" s="56"/>
      <c r="E4" s="14">
        <v>0.30599999999999999</v>
      </c>
      <c r="F4" s="14">
        <v>0.02</v>
      </c>
      <c r="G4" s="14">
        <v>0.192</v>
      </c>
      <c r="H4" s="15">
        <v>0.15</v>
      </c>
      <c r="I4" s="15">
        <v>0.15</v>
      </c>
      <c r="J4" s="15">
        <v>0.68400000000000005</v>
      </c>
      <c r="K4" s="15">
        <v>0.04</v>
      </c>
      <c r="L4" s="15">
        <v>0.04</v>
      </c>
      <c r="M4" s="15">
        <v>0.2</v>
      </c>
      <c r="N4" s="15">
        <v>0.192</v>
      </c>
      <c r="O4" s="15">
        <v>0.02</v>
      </c>
      <c r="P4" s="15">
        <v>0.01</v>
      </c>
      <c r="Q4" s="15">
        <v>0.09</v>
      </c>
      <c r="R4" s="15">
        <v>0.02</v>
      </c>
      <c r="S4" s="15">
        <v>6</v>
      </c>
      <c r="T4" s="15">
        <v>0.42</v>
      </c>
      <c r="U4" s="15">
        <v>0.307</v>
      </c>
      <c r="V4" s="25"/>
      <c r="W4" s="57">
        <f>X34</f>
        <v>73.522916666666674</v>
      </c>
    </row>
    <row r="5" spans="1:25" s="10" customFormat="1" ht="15.7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25"/>
    </row>
    <row r="6" spans="1:25" ht="13.5" thickBot="1" x14ac:dyDescent="0.25">
      <c r="A6" s="113"/>
      <c r="B6" s="134">
        <f>SUM(E6:U6)</f>
        <v>441.13750000000005</v>
      </c>
      <c r="C6" s="135"/>
      <c r="D6" s="115"/>
      <c r="E6" s="17">
        <f t="shared" ref="E6:U6" si="0">E4*E26</f>
        <v>45.9</v>
      </c>
      <c r="F6" s="17">
        <f t="shared" si="0"/>
        <v>2.4443999999999999</v>
      </c>
      <c r="G6" s="17">
        <f t="shared" si="0"/>
        <v>6.72</v>
      </c>
      <c r="H6" s="17">
        <f t="shared" si="0"/>
        <v>12.499499999999999</v>
      </c>
      <c r="I6" s="17">
        <f t="shared" si="0"/>
        <v>18</v>
      </c>
      <c r="J6" s="17">
        <f t="shared" si="0"/>
        <v>126.54</v>
      </c>
      <c r="K6" s="17">
        <f t="shared" si="0"/>
        <v>1.6</v>
      </c>
      <c r="L6" s="17">
        <f t="shared" si="0"/>
        <v>1.4000000000000001</v>
      </c>
      <c r="M6" s="17">
        <f t="shared" si="0"/>
        <v>0</v>
      </c>
      <c r="N6" s="17">
        <f>N4*N26</f>
        <v>38.4</v>
      </c>
      <c r="O6" s="17">
        <f>O4*O26</f>
        <v>4.6399999999999997</v>
      </c>
      <c r="P6" s="17">
        <f t="shared" si="0"/>
        <v>2.2000000000000002</v>
      </c>
      <c r="Q6" s="17">
        <f t="shared" si="0"/>
        <v>5.85</v>
      </c>
      <c r="R6" s="17">
        <f t="shared" si="0"/>
        <v>0.6</v>
      </c>
      <c r="S6" s="17">
        <f t="shared" si="0"/>
        <v>120</v>
      </c>
      <c r="T6" s="17">
        <f t="shared" si="0"/>
        <v>19.038599999999999</v>
      </c>
      <c r="U6" s="17">
        <f t="shared" si="0"/>
        <v>35.305</v>
      </c>
      <c r="V6" s="25"/>
    </row>
    <row r="7" spans="1:25" ht="13.5" hidden="1" thickBot="1" x14ac:dyDescent="0.25">
      <c r="A7" s="114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5"/>
    </row>
    <row r="8" spans="1:25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5"/>
      <c r="W8" s="12" t="e">
        <f>#REF!</f>
        <v>#REF!</v>
      </c>
      <c r="X8" s="13"/>
    </row>
    <row r="9" spans="1:25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25"/>
    </row>
    <row r="10" spans="1:25" ht="13.5" hidden="1" thickBot="1" x14ac:dyDescent="0.25">
      <c r="A10" s="21"/>
      <c r="B10" s="134">
        <f>SUM(E10:U10)</f>
        <v>0</v>
      </c>
      <c r="C10" s="135"/>
      <c r="D10" s="53"/>
      <c r="E10" s="19">
        <f t="shared" ref="E10:U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25"/>
    </row>
    <row r="11" spans="1:25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5"/>
    </row>
    <row r="12" spans="1:25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5"/>
      <c r="W12" s="9" t="e">
        <f>#REF!</f>
        <v>#REF!</v>
      </c>
    </row>
    <row r="13" spans="1:25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5"/>
      <c r="W13" s="12" t="e">
        <f>#REF!</f>
        <v>#REF!</v>
      </c>
      <c r="X13" s="13"/>
    </row>
    <row r="14" spans="1:25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5"/>
      <c r="W14" s="9" t="e">
        <f>#REF!</f>
        <v>#REF!</v>
      </c>
    </row>
    <row r="15" spans="1:25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25"/>
    </row>
    <row r="16" spans="1:25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5"/>
      <c r="W16" s="9" t="e">
        <f>W12+W13+W14</f>
        <v>#REF!</v>
      </c>
    </row>
    <row r="17" spans="1:24" ht="13.5" hidden="1" thickBot="1" x14ac:dyDescent="0.25">
      <c r="A17" s="35"/>
      <c r="B17" s="153">
        <f>SUM(E17:U17)</f>
        <v>0</v>
      </c>
      <c r="C17" s="154"/>
      <c r="D17" s="53"/>
      <c r="E17" s="19">
        <f t="shared" ref="E17:S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25"/>
    </row>
    <row r="18" spans="1:24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25"/>
      <c r="W18" s="9"/>
      <c r="X18" s="6"/>
    </row>
    <row r="19" spans="1:24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5"/>
      <c r="W19" s="12" t="e">
        <f>#REF!</f>
        <v>#REF!</v>
      </c>
      <c r="X19" s="13"/>
    </row>
    <row r="20" spans="1:24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5"/>
      <c r="W20" s="9" t="e">
        <f>#REF!</f>
        <v>#REF!</v>
      </c>
      <c r="X20" s="6"/>
    </row>
    <row r="21" spans="1:24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5"/>
      <c r="W21" s="9"/>
      <c r="X21" s="6"/>
    </row>
    <row r="22" spans="1:24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S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5"/>
      <c r="W22" s="8" t="e">
        <f>W19+W20</f>
        <v>#REF!</v>
      </c>
    </row>
    <row r="23" spans="1:24" ht="13.5" thickBot="1" x14ac:dyDescent="0.25">
      <c r="A23" s="37"/>
      <c r="B23" s="134">
        <f>SUM(E23:U23)</f>
        <v>0</v>
      </c>
      <c r="C23" s="135"/>
      <c r="D23" s="50"/>
      <c r="E23" s="17">
        <f t="shared" ref="E23:S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25"/>
      <c r="W23" s="3"/>
    </row>
    <row r="24" spans="1:24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5"/>
      <c r="W24" s="3"/>
    </row>
    <row r="25" spans="1:24" x14ac:dyDescent="0.2">
      <c r="A25" s="28"/>
      <c r="B25" s="151" t="s">
        <v>2</v>
      </c>
      <c r="C25" s="152"/>
      <c r="D25" s="28"/>
      <c r="E25" s="22">
        <f>E4+E8+E16+E22</f>
        <v>0.30599999999999999</v>
      </c>
      <c r="F25" s="22">
        <f t="shared" ref="F25:U25" si="6">F4+F8+F16+F22</f>
        <v>0.02</v>
      </c>
      <c r="G25" s="22">
        <f t="shared" si="6"/>
        <v>0.192</v>
      </c>
      <c r="H25" s="22">
        <f t="shared" si="6"/>
        <v>0.15</v>
      </c>
      <c r="I25" s="22">
        <f t="shared" si="6"/>
        <v>0.15</v>
      </c>
      <c r="J25" s="22">
        <f t="shared" si="6"/>
        <v>0.68400000000000005</v>
      </c>
      <c r="K25" s="22">
        <f t="shared" si="6"/>
        <v>0.04</v>
      </c>
      <c r="L25" s="22">
        <f t="shared" si="6"/>
        <v>0.04</v>
      </c>
      <c r="M25" s="22">
        <f t="shared" si="6"/>
        <v>0.2</v>
      </c>
      <c r="N25" s="22">
        <f t="shared" si="6"/>
        <v>0.192</v>
      </c>
      <c r="O25" s="22">
        <f t="shared" si="6"/>
        <v>0.02</v>
      </c>
      <c r="P25" s="22">
        <f t="shared" si="6"/>
        <v>0.01</v>
      </c>
      <c r="Q25" s="22">
        <f t="shared" si="6"/>
        <v>0.09</v>
      </c>
      <c r="R25" s="22">
        <f t="shared" si="6"/>
        <v>0.02</v>
      </c>
      <c r="S25" s="22">
        <f t="shared" si="6"/>
        <v>6</v>
      </c>
      <c r="T25" s="22">
        <f t="shared" si="6"/>
        <v>0.42</v>
      </c>
      <c r="U25" s="22">
        <f t="shared" si="6"/>
        <v>0.307</v>
      </c>
      <c r="V25" s="25"/>
      <c r="W25" s="3"/>
    </row>
    <row r="26" spans="1:24" s="26" customFormat="1" x14ac:dyDescent="0.2">
      <c r="A26" s="28"/>
      <c r="B26" s="151" t="s">
        <v>3</v>
      </c>
      <c r="C26" s="152"/>
      <c r="D26" s="28"/>
      <c r="E26" s="15">
        <v>150</v>
      </c>
      <c r="F26" s="15">
        <v>122.22</v>
      </c>
      <c r="G26" s="15">
        <v>35</v>
      </c>
      <c r="H26" s="15">
        <v>83.33</v>
      </c>
      <c r="I26" s="15">
        <v>120</v>
      </c>
      <c r="J26" s="15">
        <v>185</v>
      </c>
      <c r="K26" s="15">
        <v>40</v>
      </c>
      <c r="L26" s="15">
        <v>35</v>
      </c>
      <c r="M26" s="15"/>
      <c r="N26" s="15">
        <v>200</v>
      </c>
      <c r="O26" s="15">
        <v>232</v>
      </c>
      <c r="P26" s="15">
        <v>220</v>
      </c>
      <c r="Q26" s="15">
        <v>65</v>
      </c>
      <c r="R26" s="15">
        <v>30</v>
      </c>
      <c r="S26" s="15">
        <v>20</v>
      </c>
      <c r="T26" s="15">
        <v>45.33</v>
      </c>
      <c r="U26" s="15">
        <v>115</v>
      </c>
      <c r="V26" s="25"/>
      <c r="W26" s="29"/>
    </row>
    <row r="27" spans="1:24" x14ac:dyDescent="0.2">
      <c r="A27" s="28"/>
      <c r="B27" s="38" t="s">
        <v>4</v>
      </c>
      <c r="C27" s="39">
        <f>SUM(E27:U27)</f>
        <v>441.13750000000005</v>
      </c>
      <c r="D27" s="28"/>
      <c r="E27" s="22">
        <f t="shared" ref="E27:U27" si="7">E25*E26</f>
        <v>45.9</v>
      </c>
      <c r="F27" s="22">
        <f t="shared" si="7"/>
        <v>2.4443999999999999</v>
      </c>
      <c r="G27" s="22">
        <f t="shared" si="7"/>
        <v>6.72</v>
      </c>
      <c r="H27" s="22">
        <f t="shared" si="7"/>
        <v>12.499499999999999</v>
      </c>
      <c r="I27" s="22">
        <f t="shared" si="7"/>
        <v>18</v>
      </c>
      <c r="J27" s="22">
        <f t="shared" si="7"/>
        <v>126.54</v>
      </c>
      <c r="K27" s="22">
        <f t="shared" si="7"/>
        <v>1.6</v>
      </c>
      <c r="L27" s="22">
        <f t="shared" si="7"/>
        <v>1.4000000000000001</v>
      </c>
      <c r="M27" s="22">
        <f t="shared" si="7"/>
        <v>0</v>
      </c>
      <c r="N27" s="22">
        <f>N25*N26</f>
        <v>38.4</v>
      </c>
      <c r="O27" s="22">
        <f>O25*O26</f>
        <v>4.6399999999999997</v>
      </c>
      <c r="P27" s="22">
        <f t="shared" si="7"/>
        <v>2.2000000000000002</v>
      </c>
      <c r="Q27" s="22">
        <f t="shared" si="7"/>
        <v>5.85</v>
      </c>
      <c r="R27" s="22">
        <f t="shared" si="7"/>
        <v>0.6</v>
      </c>
      <c r="S27" s="22">
        <f t="shared" si="7"/>
        <v>120</v>
      </c>
      <c r="T27" s="22">
        <f t="shared" si="7"/>
        <v>19.038599999999999</v>
      </c>
      <c r="U27" s="22">
        <f t="shared" si="7"/>
        <v>35.305</v>
      </c>
      <c r="V27" s="25"/>
      <c r="W27" s="3"/>
    </row>
    <row r="28" spans="1:24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29"/>
      <c r="W28" s="3"/>
      <c r="X28" s="3"/>
    </row>
    <row r="29" spans="1:24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</row>
    <row r="30" spans="1:24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</row>
    <row r="31" spans="1:24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</row>
    <row r="32" spans="1:24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</row>
    <row r="34" spans="5:24" x14ac:dyDescent="0.2">
      <c r="E34" s="25">
        <f>E4*E26</f>
        <v>45.9</v>
      </c>
      <c r="F34" s="25">
        <f>F4*F26</f>
        <v>2.4443999999999999</v>
      </c>
      <c r="G34" s="25">
        <f>G4*G26</f>
        <v>6.72</v>
      </c>
      <c r="H34" s="25">
        <f t="shared" ref="H34:U34" si="8">H4*H26</f>
        <v>12.499499999999999</v>
      </c>
      <c r="I34" s="25">
        <f t="shared" si="8"/>
        <v>18</v>
      </c>
      <c r="J34" s="25">
        <f>J4*J26</f>
        <v>126.54</v>
      </c>
      <c r="K34" s="25">
        <f>K4*K26</f>
        <v>1.6</v>
      </c>
      <c r="L34" s="25">
        <f>L4*L26</f>
        <v>1.4000000000000001</v>
      </c>
      <c r="M34" s="25">
        <f>M4*M26</f>
        <v>0</v>
      </c>
      <c r="N34" s="25">
        <f t="shared" si="8"/>
        <v>38.4</v>
      </c>
      <c r="O34" s="25">
        <f>O4*O26</f>
        <v>4.6399999999999997</v>
      </c>
      <c r="P34" s="25">
        <f>P4*P26</f>
        <v>2.2000000000000002</v>
      </c>
      <c r="Q34" s="25">
        <f t="shared" si="8"/>
        <v>5.85</v>
      </c>
      <c r="R34" s="25">
        <f t="shared" si="8"/>
        <v>0.6</v>
      </c>
      <c r="S34" s="25">
        <f t="shared" si="8"/>
        <v>120</v>
      </c>
      <c r="T34" s="25">
        <f t="shared" si="8"/>
        <v>19.038599999999999</v>
      </c>
      <c r="U34" s="25">
        <f t="shared" si="8"/>
        <v>35.305</v>
      </c>
      <c r="V34" s="43"/>
      <c r="W34" s="4">
        <f>SUM(E34:V34)</f>
        <v>441.13750000000005</v>
      </c>
      <c r="X34" s="4">
        <f>W34/6</f>
        <v>73.522916666666674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U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3"/>
  <sheetViews>
    <sheetView workbookViewId="0">
      <selection activeCell="Z33" sqref="Z33"/>
    </sheetView>
  </sheetViews>
  <sheetFormatPr defaultRowHeight="12.75" x14ac:dyDescent="0.2"/>
  <cols>
    <col min="1" max="2" width="5.85546875" style="26" customWidth="1"/>
    <col min="3" max="3" width="11.28515625" style="26" customWidth="1"/>
    <col min="4" max="4" width="9" style="26" hidden="1" customWidth="1"/>
    <col min="5" max="5" width="3.85546875" style="23" customWidth="1"/>
    <col min="6" max="6" width="5.140625" style="23" customWidth="1"/>
    <col min="7" max="7" width="3.5703125" style="23" customWidth="1"/>
    <col min="8" max="8" width="4.140625" style="23" customWidth="1"/>
    <col min="9" max="9" width="3.85546875" style="23" customWidth="1"/>
    <col min="10" max="10" width="4.140625" style="23" customWidth="1"/>
    <col min="11" max="12" width="4.5703125" style="23" customWidth="1"/>
    <col min="13" max="14" width="4" style="23" customWidth="1"/>
    <col min="15" max="15" width="4.140625" style="23" customWidth="1"/>
    <col min="16" max="16" width="3.85546875" style="23" customWidth="1"/>
    <col min="17" max="17" width="4.5703125" style="23" customWidth="1"/>
    <col min="18" max="18" width="4.28515625" style="23" customWidth="1"/>
    <col min="19" max="19" width="4.42578125" style="23" customWidth="1"/>
    <col min="20" max="20" width="4.28515625" style="23" customWidth="1"/>
    <col min="21" max="22" width="4.42578125" style="23" customWidth="1"/>
    <col min="23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7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39</v>
      </c>
      <c r="H2" s="54" t="s">
        <v>6</v>
      </c>
      <c r="I2" s="54" t="s">
        <v>48</v>
      </c>
      <c r="J2" s="54" t="s">
        <v>29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40</v>
      </c>
      <c r="P2" s="54" t="s">
        <v>10</v>
      </c>
      <c r="Q2" s="54" t="s">
        <v>8</v>
      </c>
      <c r="R2" s="54" t="s">
        <v>11</v>
      </c>
      <c r="S2" s="54" t="s">
        <v>47</v>
      </c>
      <c r="T2" s="54" t="s">
        <v>122</v>
      </c>
      <c r="U2" s="54" t="s">
        <v>16</v>
      </c>
      <c r="V2" s="54" t="s">
        <v>98</v>
      </c>
      <c r="W2" s="54" t="s">
        <v>21</v>
      </c>
      <c r="X2" s="32"/>
      <c r="Y2" s="2"/>
    </row>
    <row r="3" spans="1:27" ht="12.75" customHeight="1" x14ac:dyDescent="0.2">
      <c r="A3" s="33" t="s">
        <v>12</v>
      </c>
      <c r="B3" s="128" t="s">
        <v>121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29"/>
      <c r="Y3" s="7"/>
      <c r="Z3" s="7"/>
    </row>
    <row r="4" spans="1:27" ht="13.5" thickBot="1" x14ac:dyDescent="0.25">
      <c r="A4" s="52" t="s">
        <v>83</v>
      </c>
      <c r="B4" s="130"/>
      <c r="C4" s="131"/>
      <c r="D4" s="27"/>
      <c r="E4" s="14">
        <v>0.03</v>
      </c>
      <c r="F4" s="14">
        <v>0.03</v>
      </c>
      <c r="G4" s="14">
        <v>0.5</v>
      </c>
      <c r="H4" s="15">
        <v>6.0000000000000001E-3</v>
      </c>
      <c r="I4" s="15">
        <v>0.03</v>
      </c>
      <c r="J4" s="15">
        <v>0.36</v>
      </c>
      <c r="K4" s="15">
        <v>7.1999999999999995E-2</v>
      </c>
      <c r="L4" s="15">
        <v>7.1999999999999995E-2</v>
      </c>
      <c r="M4" s="15">
        <v>0.2</v>
      </c>
      <c r="N4" s="15">
        <v>0.15</v>
      </c>
      <c r="O4" s="15">
        <v>0.01</v>
      </c>
      <c r="P4" s="15">
        <v>0.09</v>
      </c>
      <c r="Q4" s="15">
        <v>3.2000000000000001E-2</v>
      </c>
      <c r="R4" s="15">
        <v>0.42</v>
      </c>
      <c r="S4" s="15">
        <v>0.06</v>
      </c>
      <c r="T4" s="15">
        <v>0.13</v>
      </c>
      <c r="U4" s="15">
        <v>2.4E-2</v>
      </c>
      <c r="V4" s="15">
        <v>0.441</v>
      </c>
      <c r="W4" s="15">
        <v>6</v>
      </c>
      <c r="X4" s="25"/>
      <c r="Y4" s="9">
        <f>Z33</f>
        <v>73.519683333333333</v>
      </c>
      <c r="Z4">
        <v>73.52</v>
      </c>
    </row>
    <row r="5" spans="1:27" ht="12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113"/>
      <c r="B6" s="134">
        <f>SUM(E6:W6)</f>
        <v>441.11809999999997</v>
      </c>
      <c r="C6" s="135"/>
      <c r="D6" s="115"/>
      <c r="E6" s="17">
        <f t="shared" ref="E6:W6" si="0">E4*E26</f>
        <v>6.3</v>
      </c>
      <c r="F6" s="17">
        <f t="shared" si="0"/>
        <v>3.6665999999999999</v>
      </c>
      <c r="G6" s="17">
        <f t="shared" si="0"/>
        <v>20</v>
      </c>
      <c r="H6" s="17">
        <f t="shared" si="0"/>
        <v>5.25</v>
      </c>
      <c r="I6" s="17">
        <f t="shared" si="0"/>
        <v>0.89999999999999991</v>
      </c>
      <c r="J6" s="17">
        <f t="shared" si="0"/>
        <v>86.399999999999991</v>
      </c>
      <c r="K6" s="17">
        <f t="shared" si="0"/>
        <v>2.88</v>
      </c>
      <c r="L6" s="17">
        <f t="shared" si="0"/>
        <v>2.52</v>
      </c>
      <c r="M6" s="17">
        <f t="shared" si="0"/>
        <v>0</v>
      </c>
      <c r="N6" s="17">
        <f t="shared" si="0"/>
        <v>18</v>
      </c>
      <c r="O6" s="17">
        <f>O4*O26</f>
        <v>2.2000000000000002</v>
      </c>
      <c r="P6" s="17">
        <f>P4*P26</f>
        <v>5.85</v>
      </c>
      <c r="Q6" s="17">
        <f t="shared" si="0"/>
        <v>0.96</v>
      </c>
      <c r="R6" s="17">
        <f t="shared" si="0"/>
        <v>19.038599999999999</v>
      </c>
      <c r="S6" s="17">
        <f t="shared" si="0"/>
        <v>13.92</v>
      </c>
      <c r="T6" s="17">
        <f t="shared" si="0"/>
        <v>18.632900000000003</v>
      </c>
      <c r="U6" s="17">
        <f t="shared" si="0"/>
        <v>3.12</v>
      </c>
      <c r="V6" s="17">
        <f>V4*V26</f>
        <v>123.48</v>
      </c>
      <c r="W6" s="17">
        <f t="shared" si="0"/>
        <v>108</v>
      </c>
      <c r="X6" s="25"/>
    </row>
    <row r="7" spans="1:27" ht="13.5" hidden="1" thickBot="1" x14ac:dyDescent="0.25">
      <c r="A7" s="114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>V8*V26</f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>SUM(V12:V14)</f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>U16*U26</f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W25" si="6">F4+F8+F16+F22</f>
        <v>0.03</v>
      </c>
      <c r="G25" s="22">
        <f t="shared" si="6"/>
        <v>0.5</v>
      </c>
      <c r="H25" s="22">
        <f t="shared" si="6"/>
        <v>6.0000000000000001E-3</v>
      </c>
      <c r="I25" s="22">
        <f t="shared" si="6"/>
        <v>0.03</v>
      </c>
      <c r="J25" s="22">
        <f t="shared" si="6"/>
        <v>0.36</v>
      </c>
      <c r="K25" s="22">
        <f t="shared" si="6"/>
        <v>7.1999999999999995E-2</v>
      </c>
      <c r="L25" s="22">
        <f t="shared" si="6"/>
        <v>7.1999999999999995E-2</v>
      </c>
      <c r="M25" s="22">
        <f t="shared" si="6"/>
        <v>0.2</v>
      </c>
      <c r="N25" s="22">
        <f t="shared" si="6"/>
        <v>0.15</v>
      </c>
      <c r="O25" s="22">
        <f t="shared" si="6"/>
        <v>0.01</v>
      </c>
      <c r="P25" s="22">
        <f t="shared" si="6"/>
        <v>0.09</v>
      </c>
      <c r="Q25" s="22">
        <f t="shared" si="6"/>
        <v>3.2000000000000001E-2</v>
      </c>
      <c r="R25" s="22">
        <f t="shared" si="6"/>
        <v>0.42</v>
      </c>
      <c r="S25" s="22">
        <f t="shared" si="6"/>
        <v>0.06</v>
      </c>
      <c r="T25" s="22">
        <f t="shared" si="6"/>
        <v>0.13</v>
      </c>
      <c r="U25" s="22">
        <f t="shared" si="6"/>
        <v>2.4E-2</v>
      </c>
      <c r="V25" s="22">
        <f t="shared" si="6"/>
        <v>0.441</v>
      </c>
      <c r="W25" s="22">
        <f t="shared" si="6"/>
        <v>6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40</v>
      </c>
      <c r="H26" s="15">
        <v>875</v>
      </c>
      <c r="I26" s="15">
        <v>30</v>
      </c>
      <c r="J26" s="15">
        <v>240</v>
      </c>
      <c r="K26" s="15">
        <v>40</v>
      </c>
      <c r="L26" s="15">
        <v>35</v>
      </c>
      <c r="M26" s="15"/>
      <c r="N26" s="15">
        <v>120</v>
      </c>
      <c r="O26" s="15">
        <v>220</v>
      </c>
      <c r="P26" s="15">
        <v>65</v>
      </c>
      <c r="Q26" s="15">
        <v>30</v>
      </c>
      <c r="R26" s="15">
        <v>45.33</v>
      </c>
      <c r="S26" s="15">
        <v>232</v>
      </c>
      <c r="T26" s="15">
        <v>143.33000000000001</v>
      </c>
      <c r="U26" s="15">
        <v>130</v>
      </c>
      <c r="V26" s="15">
        <v>280</v>
      </c>
      <c r="W26" s="15">
        <v>18</v>
      </c>
      <c r="X26" s="25"/>
      <c r="Y26" s="29"/>
    </row>
    <row r="27" spans="1:26" x14ac:dyDescent="0.2">
      <c r="A27" s="28"/>
      <c r="B27" s="38" t="s">
        <v>4</v>
      </c>
      <c r="C27" s="39">
        <f>SUM(E27:W27)</f>
        <v>441.11809999999997</v>
      </c>
      <c r="D27" s="28"/>
      <c r="E27" s="22">
        <f t="shared" ref="E27:W27" si="7">E25*E26</f>
        <v>6.3</v>
      </c>
      <c r="F27" s="22">
        <f t="shared" si="7"/>
        <v>3.6665999999999999</v>
      </c>
      <c r="G27" s="22">
        <f t="shared" si="7"/>
        <v>20</v>
      </c>
      <c r="H27" s="22">
        <f t="shared" si="7"/>
        <v>5.25</v>
      </c>
      <c r="I27" s="22">
        <f t="shared" si="7"/>
        <v>0.89999999999999991</v>
      </c>
      <c r="J27" s="22">
        <f t="shared" si="7"/>
        <v>86.399999999999991</v>
      </c>
      <c r="K27" s="22">
        <f t="shared" si="7"/>
        <v>2.88</v>
      </c>
      <c r="L27" s="22">
        <f t="shared" si="7"/>
        <v>2.52</v>
      </c>
      <c r="M27" s="22">
        <f t="shared" si="7"/>
        <v>0</v>
      </c>
      <c r="N27" s="22">
        <f t="shared" si="7"/>
        <v>18</v>
      </c>
      <c r="O27" s="22">
        <f>O25*O26</f>
        <v>2.2000000000000002</v>
      </c>
      <c r="P27" s="22">
        <f>P25*P26</f>
        <v>5.85</v>
      </c>
      <c r="Q27" s="22">
        <f t="shared" si="7"/>
        <v>0.96</v>
      </c>
      <c r="R27" s="22">
        <f t="shared" si="7"/>
        <v>19.038599999999999</v>
      </c>
      <c r="S27" s="22">
        <f t="shared" si="7"/>
        <v>13.92</v>
      </c>
      <c r="T27" s="22">
        <f t="shared" si="7"/>
        <v>18.632900000000003</v>
      </c>
      <c r="U27" s="22">
        <f t="shared" si="7"/>
        <v>3.12</v>
      </c>
      <c r="V27" s="22">
        <f t="shared" si="7"/>
        <v>123.48</v>
      </c>
      <c r="W27" s="22">
        <f t="shared" si="7"/>
        <v>108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6" x14ac:dyDescent="0.2">
      <c r="E33" s="25">
        <f>E4*E26</f>
        <v>6.3</v>
      </c>
      <c r="F33" s="25">
        <f>F4*F26</f>
        <v>3.6665999999999999</v>
      </c>
      <c r="G33" s="25">
        <f>G4*G26</f>
        <v>20</v>
      </c>
      <c r="H33" s="25">
        <f t="shared" ref="H33:W33" si="8">H4*H26</f>
        <v>5.25</v>
      </c>
      <c r="I33" s="25">
        <f t="shared" si="8"/>
        <v>0.89999999999999991</v>
      </c>
      <c r="J33" s="25">
        <f>J4*J26</f>
        <v>86.399999999999991</v>
      </c>
      <c r="K33" s="25">
        <f>K4*K26</f>
        <v>2.88</v>
      </c>
      <c r="L33" s="25">
        <f>L4*L26</f>
        <v>2.52</v>
      </c>
      <c r="M33" s="25">
        <f>M4*M26</f>
        <v>0</v>
      </c>
      <c r="N33" s="25">
        <f t="shared" si="8"/>
        <v>18</v>
      </c>
      <c r="O33" s="25">
        <f t="shared" si="8"/>
        <v>2.2000000000000002</v>
      </c>
      <c r="P33" s="25">
        <f>P4*P26</f>
        <v>5.85</v>
      </c>
      <c r="Q33" s="25">
        <f>Q4*Q26</f>
        <v>0.96</v>
      </c>
      <c r="R33" s="25">
        <f>R4*R26</f>
        <v>19.038599999999999</v>
      </c>
      <c r="S33" s="25">
        <f t="shared" si="8"/>
        <v>13.92</v>
      </c>
      <c r="T33" s="25">
        <f t="shared" si="8"/>
        <v>18.632900000000003</v>
      </c>
      <c r="U33" s="25">
        <f t="shared" si="8"/>
        <v>3.12</v>
      </c>
      <c r="V33" s="25">
        <f t="shared" si="8"/>
        <v>123.48</v>
      </c>
      <c r="W33" s="25">
        <f t="shared" si="8"/>
        <v>108</v>
      </c>
      <c r="X33" s="43"/>
      <c r="Y33" s="4">
        <f>SUM(E33:X33)</f>
        <v>441.11809999999997</v>
      </c>
      <c r="Z33" s="4">
        <f>Y33/6</f>
        <v>73.519683333333333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W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2"/>
  <sheetViews>
    <sheetView tabSelected="1" workbookViewId="0">
      <selection activeCell="I51" sqref="I51"/>
    </sheetView>
  </sheetViews>
  <sheetFormatPr defaultRowHeight="12.75" x14ac:dyDescent="0.2"/>
  <cols>
    <col min="1" max="1" width="6.140625" style="26" customWidth="1"/>
    <col min="2" max="2" width="4.7109375" style="26" customWidth="1"/>
    <col min="3" max="3" width="10.5703125" style="26" customWidth="1"/>
    <col min="4" max="4" width="0.140625" style="26" customWidth="1"/>
    <col min="5" max="5" width="4.5703125" style="23" customWidth="1"/>
    <col min="6" max="6" width="5" style="23" customWidth="1"/>
    <col min="7" max="7" width="3.7109375" style="23" customWidth="1"/>
    <col min="8" max="8" width="4.28515625" style="23" customWidth="1"/>
    <col min="9" max="9" width="3.85546875" style="23" customWidth="1"/>
    <col min="10" max="10" width="5.140625" style="23" customWidth="1"/>
    <col min="11" max="11" width="4.5703125" style="23" customWidth="1"/>
    <col min="12" max="12" width="4.85546875" style="23" customWidth="1"/>
    <col min="13" max="13" width="4.140625" style="23" customWidth="1"/>
    <col min="14" max="14" width="4.42578125" style="23" customWidth="1"/>
    <col min="15" max="15" width="4.140625" style="23" customWidth="1"/>
    <col min="16" max="16" width="4.42578125" style="23" customWidth="1"/>
    <col min="17" max="17" width="3.85546875" style="23" customWidth="1"/>
    <col min="18" max="18" width="4.42578125" style="23" customWidth="1"/>
    <col min="19" max="19" width="4.28515625" style="23" customWidth="1"/>
    <col min="20" max="20" width="4" style="23" customWidth="1"/>
    <col min="21" max="22" width="4.5703125" style="23" customWidth="1"/>
    <col min="23" max="23" width="1.85546875" style="26" customWidth="1"/>
    <col min="24" max="24" width="7.7109375" customWidth="1"/>
  </cols>
  <sheetData>
    <row r="1" spans="1:26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31"/>
      <c r="X1" s="5"/>
      <c r="Y1" s="5"/>
      <c r="Z1" s="1"/>
    </row>
    <row r="2" spans="1:26" ht="60" customHeight="1" x14ac:dyDescent="0.2">
      <c r="A2" s="120"/>
      <c r="B2" s="126" t="s">
        <v>19</v>
      </c>
      <c r="C2" s="127"/>
      <c r="D2" s="45"/>
      <c r="E2" s="54" t="s">
        <v>88</v>
      </c>
      <c r="F2" s="54" t="s">
        <v>27</v>
      </c>
      <c r="G2" s="54" t="s">
        <v>28</v>
      </c>
      <c r="H2" s="54" t="s">
        <v>125</v>
      </c>
      <c r="I2" s="54" t="s">
        <v>48</v>
      </c>
      <c r="J2" s="54" t="s">
        <v>58</v>
      </c>
      <c r="K2" s="54" t="s">
        <v>35</v>
      </c>
      <c r="L2" s="54" t="s">
        <v>7</v>
      </c>
      <c r="M2" s="54" t="s">
        <v>36</v>
      </c>
      <c r="N2" s="54" t="s">
        <v>70</v>
      </c>
      <c r="O2" s="54"/>
      <c r="P2" s="54" t="s">
        <v>10</v>
      </c>
      <c r="Q2" s="54" t="s">
        <v>8</v>
      </c>
      <c r="R2" s="54" t="s">
        <v>11</v>
      </c>
      <c r="S2" s="54" t="s">
        <v>47</v>
      </c>
      <c r="T2" s="54" t="s">
        <v>90</v>
      </c>
      <c r="U2" s="54" t="s">
        <v>45</v>
      </c>
      <c r="V2" s="54"/>
      <c r="W2" s="32"/>
      <c r="X2" s="2"/>
    </row>
    <row r="3" spans="1:26" ht="13.5" customHeight="1" x14ac:dyDescent="0.2">
      <c r="A3" s="33" t="s">
        <v>12</v>
      </c>
      <c r="B3" s="128" t="s">
        <v>124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9"/>
      <c r="X3" s="7"/>
      <c r="Y3" s="7"/>
    </row>
    <row r="4" spans="1:26" ht="13.5" thickBot="1" x14ac:dyDescent="0.25">
      <c r="A4" s="52" t="s">
        <v>76</v>
      </c>
      <c r="B4" s="130"/>
      <c r="C4" s="131"/>
      <c r="D4" s="27"/>
      <c r="E4" s="14">
        <v>4.9000000000000002E-2</v>
      </c>
      <c r="F4" s="14">
        <v>6.1100000000000002E-2</v>
      </c>
      <c r="G4" s="14">
        <v>0.28000000000000003</v>
      </c>
      <c r="H4" s="15">
        <v>0.06</v>
      </c>
      <c r="I4" s="15">
        <v>0.18</v>
      </c>
      <c r="J4" s="15">
        <v>0.112</v>
      </c>
      <c r="K4" s="15">
        <v>0.112</v>
      </c>
      <c r="L4" s="15">
        <v>0.112</v>
      </c>
      <c r="M4" s="15">
        <v>0.748</v>
      </c>
      <c r="N4" s="15">
        <v>0.28000000000000003</v>
      </c>
      <c r="O4" s="15"/>
      <c r="P4" s="15">
        <v>0.12</v>
      </c>
      <c r="Q4" s="15">
        <v>0.12</v>
      </c>
      <c r="R4" s="15">
        <v>0.28000000000000003</v>
      </c>
      <c r="S4" s="15">
        <v>0.02</v>
      </c>
      <c r="T4" s="15">
        <v>0.112</v>
      </c>
      <c r="U4" s="15">
        <v>0.30599999999999999</v>
      </c>
      <c r="V4" s="15"/>
      <c r="W4" s="25"/>
      <c r="X4" s="9"/>
    </row>
    <row r="5" spans="1:26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>
        <v>6.1100000000000002E-2</v>
      </c>
      <c r="U5" s="16"/>
      <c r="V5" s="16"/>
      <c r="W5" s="25"/>
    </row>
    <row r="6" spans="1:26" ht="13.5" thickBot="1" x14ac:dyDescent="0.25">
      <c r="A6" s="116"/>
      <c r="B6" s="134">
        <f>SUM(E6:V6)</f>
        <v>302.92356000000007</v>
      </c>
      <c r="C6" s="135"/>
      <c r="D6" s="118"/>
      <c r="E6" s="17">
        <f t="shared" ref="E6:V6" si="0">E4*E25</f>
        <v>11.27</v>
      </c>
      <c r="F6" s="17">
        <f t="shared" si="0"/>
        <v>9.1650000000000009</v>
      </c>
      <c r="G6" s="17">
        <f t="shared" si="0"/>
        <v>40.6</v>
      </c>
      <c r="H6" s="17">
        <f t="shared" si="0"/>
        <v>13.799999999999999</v>
      </c>
      <c r="I6" s="17">
        <f t="shared" si="0"/>
        <v>7.1999999999999993</v>
      </c>
      <c r="J6" s="17">
        <f t="shared" si="0"/>
        <v>16.052960000000002</v>
      </c>
      <c r="K6" s="17">
        <f t="shared" si="0"/>
        <v>0</v>
      </c>
      <c r="L6" s="17">
        <f t="shared" si="0"/>
        <v>5.6000000000000005</v>
      </c>
      <c r="M6" s="17">
        <f t="shared" si="0"/>
        <v>0</v>
      </c>
      <c r="N6" s="17">
        <f t="shared" si="0"/>
        <v>120.4</v>
      </c>
      <c r="O6" s="17">
        <f t="shared" si="0"/>
        <v>0</v>
      </c>
      <c r="P6" s="17">
        <f t="shared" si="0"/>
        <v>7.8</v>
      </c>
      <c r="Q6" s="17">
        <f t="shared" si="0"/>
        <v>3.5999999999999996</v>
      </c>
      <c r="R6" s="17">
        <f t="shared" si="0"/>
        <v>16.035600000000002</v>
      </c>
      <c r="S6" s="17">
        <f t="shared" si="0"/>
        <v>5.04</v>
      </c>
      <c r="T6" s="17">
        <f t="shared" si="0"/>
        <v>28</v>
      </c>
      <c r="U6" s="17">
        <f t="shared" si="0"/>
        <v>18.36</v>
      </c>
      <c r="V6" s="17">
        <f t="shared" si="0"/>
        <v>0</v>
      </c>
      <c r="W6" s="25"/>
    </row>
    <row r="7" spans="1:26" hidden="1" x14ac:dyDescent="0.2">
      <c r="A7" s="117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</row>
    <row r="8" spans="1:26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25"/>
      <c r="X8" s="12" t="e">
        <f>#REF!</f>
        <v>#REF!</v>
      </c>
      <c r="Y8" s="13"/>
    </row>
    <row r="9" spans="1:26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25"/>
    </row>
    <row r="10" spans="1:26" ht="13.5" hidden="1" thickBot="1" x14ac:dyDescent="0.25">
      <c r="A10" s="21"/>
      <c r="B10" s="134">
        <f>SUM(E10:V10)</f>
        <v>0</v>
      </c>
      <c r="C10" s="135"/>
      <c r="D10" s="53"/>
      <c r="E10" s="19">
        <f t="shared" ref="E10:V10" si="1">E8*E25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25"/>
    </row>
    <row r="11" spans="1:26" hidden="1" x14ac:dyDescent="0.2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5"/>
    </row>
    <row r="12" spans="1:26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25"/>
      <c r="X12" s="9" t="e">
        <f>#REF!</f>
        <v>#REF!</v>
      </c>
    </row>
    <row r="13" spans="1:26" s="11" customFormat="1" hidden="1" x14ac:dyDescent="0.2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25"/>
      <c r="X13" s="12" t="e">
        <f>#REF!</f>
        <v>#REF!</v>
      </c>
      <c r="Y13" s="13"/>
    </row>
    <row r="14" spans="1:26" hidden="1" x14ac:dyDescent="0.2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25"/>
      <c r="X14" s="9" t="e">
        <f>#REF!</f>
        <v>#REF!</v>
      </c>
    </row>
    <row r="15" spans="1:26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25"/>
    </row>
    <row r="16" spans="1:26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5"/>
      <c r="X16" s="9" t="e">
        <f>X12+X13+X14</f>
        <v>#REF!</v>
      </c>
    </row>
    <row r="17" spans="1:25" ht="13.5" hidden="1" thickBot="1" x14ac:dyDescent="0.25">
      <c r="A17" s="35"/>
      <c r="B17" s="153">
        <f>SUM(E17:V17)</f>
        <v>0</v>
      </c>
      <c r="C17" s="154"/>
      <c r="D17" s="53"/>
      <c r="E17" s="19">
        <f t="shared" ref="E17:V17" si="3">E16*E25</f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 t="shared" si="3"/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25"/>
    </row>
    <row r="18" spans="1:25" hidden="1" x14ac:dyDescent="0.2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25"/>
      <c r="X18" s="9"/>
      <c r="Y18" s="6"/>
    </row>
    <row r="19" spans="1:25" s="11" customFormat="1" hidden="1" x14ac:dyDescent="0.2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25"/>
      <c r="X19" s="12" t="e">
        <f>#REF!</f>
        <v>#REF!</v>
      </c>
      <c r="Y19" s="13"/>
    </row>
    <row r="20" spans="1:25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25"/>
      <c r="X20" s="9" t="e">
        <f>#REF!</f>
        <v>#REF!</v>
      </c>
      <c r="Y20" s="6"/>
    </row>
    <row r="21" spans="1:25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5"/>
      <c r="X21" s="9"/>
      <c r="Y21" s="6"/>
    </row>
    <row r="22" spans="1:25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U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5"/>
      <c r="X22" s="8" t="e">
        <f>X19+X20</f>
        <v>#REF!</v>
      </c>
    </row>
    <row r="23" spans="1:25" x14ac:dyDescent="0.2">
      <c r="A23" s="28"/>
      <c r="B23" s="151" t="s">
        <v>123</v>
      </c>
      <c r="C23" s="152"/>
      <c r="D23" s="2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25"/>
      <c r="X23" s="3"/>
    </row>
    <row r="24" spans="1:25" x14ac:dyDescent="0.2">
      <c r="A24" s="28"/>
      <c r="B24" s="151" t="s">
        <v>2</v>
      </c>
      <c r="C24" s="152"/>
      <c r="D24" s="28"/>
      <c r="E24" s="22">
        <f t="shared" ref="E24:V24" si="5">E4+E8+E16+E22</f>
        <v>4.9000000000000002E-2</v>
      </c>
      <c r="F24" s="22">
        <f t="shared" si="5"/>
        <v>6.1100000000000002E-2</v>
      </c>
      <c r="G24" s="22">
        <f t="shared" si="5"/>
        <v>0.28000000000000003</v>
      </c>
      <c r="H24" s="22">
        <f t="shared" si="5"/>
        <v>0.06</v>
      </c>
      <c r="I24" s="22">
        <f t="shared" si="5"/>
        <v>0.18</v>
      </c>
      <c r="J24" s="22">
        <f t="shared" si="5"/>
        <v>0.112</v>
      </c>
      <c r="K24" s="22">
        <f t="shared" si="5"/>
        <v>0.112</v>
      </c>
      <c r="L24" s="22">
        <f t="shared" si="5"/>
        <v>0.112</v>
      </c>
      <c r="M24" s="22">
        <f t="shared" si="5"/>
        <v>0.748</v>
      </c>
      <c r="N24" s="22">
        <f t="shared" si="5"/>
        <v>0.28000000000000003</v>
      </c>
      <c r="O24" s="22">
        <f t="shared" si="5"/>
        <v>0</v>
      </c>
      <c r="P24" s="22">
        <f t="shared" si="5"/>
        <v>0.12</v>
      </c>
      <c r="Q24" s="22">
        <f t="shared" si="5"/>
        <v>0.12</v>
      </c>
      <c r="R24" s="22">
        <f t="shared" si="5"/>
        <v>0.28000000000000003</v>
      </c>
      <c r="S24" s="22">
        <f t="shared" si="5"/>
        <v>0.02</v>
      </c>
      <c r="T24" s="22">
        <f t="shared" si="5"/>
        <v>0.112</v>
      </c>
      <c r="U24" s="22">
        <f t="shared" si="5"/>
        <v>0.30599999999999999</v>
      </c>
      <c r="V24" s="22">
        <f t="shared" si="5"/>
        <v>0</v>
      </c>
      <c r="W24" s="25"/>
      <c r="X24" s="3"/>
    </row>
    <row r="25" spans="1:25" s="26" customFormat="1" x14ac:dyDescent="0.2">
      <c r="A25" s="28"/>
      <c r="B25" s="151" t="s">
        <v>3</v>
      </c>
      <c r="C25" s="152"/>
      <c r="D25" s="28"/>
      <c r="E25" s="15">
        <v>230</v>
      </c>
      <c r="F25" s="15">
        <v>150</v>
      </c>
      <c r="G25" s="15">
        <v>145</v>
      </c>
      <c r="H25" s="15">
        <v>230</v>
      </c>
      <c r="I25" s="15">
        <v>40</v>
      </c>
      <c r="J25" s="15">
        <v>143.33000000000001</v>
      </c>
      <c r="K25" s="15"/>
      <c r="L25" s="15">
        <v>50</v>
      </c>
      <c r="M25" s="15"/>
      <c r="N25" s="15">
        <v>430</v>
      </c>
      <c r="O25" s="15">
        <v>51</v>
      </c>
      <c r="P25" s="15">
        <v>65</v>
      </c>
      <c r="Q25" s="15">
        <v>30</v>
      </c>
      <c r="R25" s="15">
        <v>57.27</v>
      </c>
      <c r="S25" s="15">
        <v>252</v>
      </c>
      <c r="T25" s="15">
        <v>250</v>
      </c>
      <c r="U25" s="15">
        <v>60</v>
      </c>
      <c r="V25" s="15"/>
      <c r="W25" s="25"/>
      <c r="X25" s="29"/>
    </row>
    <row r="26" spans="1:25" x14ac:dyDescent="0.2">
      <c r="A26" s="28"/>
      <c r="B26" s="38" t="s">
        <v>4</v>
      </c>
      <c r="C26" s="39">
        <f>SUM(E26:V26)</f>
        <v>302.92356000000007</v>
      </c>
      <c r="D26" s="28"/>
      <c r="E26" s="22">
        <f t="shared" ref="E26:V26" si="6">E24*E25</f>
        <v>11.27</v>
      </c>
      <c r="F26" s="22">
        <f t="shared" si="6"/>
        <v>9.1650000000000009</v>
      </c>
      <c r="G26" s="22">
        <f t="shared" si="6"/>
        <v>40.6</v>
      </c>
      <c r="H26" s="22">
        <f t="shared" si="6"/>
        <v>13.799999999999999</v>
      </c>
      <c r="I26" s="22">
        <f t="shared" si="6"/>
        <v>7.1999999999999993</v>
      </c>
      <c r="J26" s="22">
        <f t="shared" si="6"/>
        <v>16.052960000000002</v>
      </c>
      <c r="K26" s="22">
        <f t="shared" si="6"/>
        <v>0</v>
      </c>
      <c r="L26" s="22">
        <f t="shared" si="6"/>
        <v>5.6000000000000005</v>
      </c>
      <c r="M26" s="22">
        <f t="shared" si="6"/>
        <v>0</v>
      </c>
      <c r="N26" s="22">
        <f t="shared" si="6"/>
        <v>120.4</v>
      </c>
      <c r="O26" s="22">
        <f>O24*O25</f>
        <v>0</v>
      </c>
      <c r="P26" s="22">
        <f>P24*P25</f>
        <v>7.8</v>
      </c>
      <c r="Q26" s="22">
        <f t="shared" si="6"/>
        <v>3.5999999999999996</v>
      </c>
      <c r="R26" s="22">
        <f t="shared" si="6"/>
        <v>16.035600000000002</v>
      </c>
      <c r="S26" s="22">
        <f t="shared" si="6"/>
        <v>5.04</v>
      </c>
      <c r="T26" s="22">
        <f t="shared" si="6"/>
        <v>28</v>
      </c>
      <c r="U26" s="22">
        <f t="shared" si="6"/>
        <v>18.36</v>
      </c>
      <c r="V26" s="22">
        <f t="shared" si="6"/>
        <v>0</v>
      </c>
      <c r="W26" s="25"/>
      <c r="X26" s="3"/>
    </row>
    <row r="27" spans="1:25" x14ac:dyDescent="0.2">
      <c r="A27" s="29"/>
      <c r="B27" s="29"/>
      <c r="C27" s="29"/>
      <c r="D27" s="2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29"/>
      <c r="X27" s="3"/>
      <c r="Y27" s="3"/>
    </row>
    <row r="28" spans="1:25" x14ac:dyDescent="0.2">
      <c r="A28" s="41" t="s">
        <v>5</v>
      </c>
      <c r="B28" s="41"/>
      <c r="C28" s="41"/>
      <c r="D28" s="41"/>
      <c r="E28" s="42"/>
      <c r="F28" s="42"/>
      <c r="G28" s="42"/>
      <c r="H28" s="42"/>
      <c r="I28" s="42"/>
      <c r="J28" s="42"/>
      <c r="K28" s="42"/>
      <c r="L28" s="42"/>
      <c r="M28" s="42"/>
      <c r="N28" s="44"/>
      <c r="O28" s="44"/>
      <c r="P28" s="44"/>
      <c r="Q28" s="44"/>
      <c r="R28" s="44"/>
    </row>
    <row r="29" spans="1:25" x14ac:dyDescent="0.2">
      <c r="A29" s="41"/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5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2" spans="1:25" x14ac:dyDescent="0.2"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43"/>
      <c r="X32" s="4"/>
      <c r="Y32" s="4"/>
    </row>
  </sheetData>
  <mergeCells count="22">
    <mergeCell ref="B22:C22"/>
    <mergeCell ref="B23:C23"/>
    <mergeCell ref="B24:C24"/>
    <mergeCell ref="B25:C25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V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4"/>
  <sheetViews>
    <sheetView workbookViewId="0">
      <selection activeCell="AA34" sqref="AA34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0.85546875" style="26" customWidth="1"/>
    <col min="4" max="4" width="9" style="26" hidden="1" customWidth="1"/>
    <col min="5" max="5" width="4.5703125" style="23" customWidth="1"/>
    <col min="6" max="6" width="5.28515625" style="23" customWidth="1"/>
    <col min="7" max="10" width="4.5703125" style="23" customWidth="1"/>
    <col min="11" max="11" width="4.140625" style="23" customWidth="1"/>
    <col min="12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42.7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17</v>
      </c>
      <c r="H2" s="54" t="s">
        <v>6</v>
      </c>
      <c r="I2" s="54" t="s">
        <v>52</v>
      </c>
      <c r="J2" s="54" t="s">
        <v>44</v>
      </c>
      <c r="K2" s="54" t="s">
        <v>35</v>
      </c>
      <c r="L2" s="54" t="s">
        <v>7</v>
      </c>
      <c r="M2" s="54" t="s">
        <v>36</v>
      </c>
      <c r="N2" s="54" t="s">
        <v>45</v>
      </c>
      <c r="O2" s="54" t="s">
        <v>46</v>
      </c>
      <c r="P2" s="54" t="s">
        <v>16</v>
      </c>
      <c r="Q2" s="54" t="s">
        <v>47</v>
      </c>
      <c r="R2" s="54" t="s">
        <v>10</v>
      </c>
      <c r="S2" s="54" t="s">
        <v>8</v>
      </c>
      <c r="T2" s="54" t="s">
        <v>11</v>
      </c>
      <c r="U2" s="54" t="s">
        <v>9</v>
      </c>
      <c r="V2" s="54" t="s">
        <v>65</v>
      </c>
      <c r="W2" s="54"/>
      <c r="X2" s="54"/>
      <c r="Y2" s="32"/>
      <c r="Z2" s="2"/>
    </row>
    <row r="3" spans="1:28" s="10" customFormat="1" ht="13.5" customHeight="1" x14ac:dyDescent="0.2">
      <c r="A3" s="14" t="s">
        <v>12</v>
      </c>
      <c r="B3" s="128" t="s">
        <v>64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0"/>
      <c r="Z3" s="7"/>
      <c r="AA3" s="7"/>
    </row>
    <row r="4" spans="1:28" s="10" customFormat="1" ht="13.5" customHeight="1" thickBot="1" x14ac:dyDescent="0.25">
      <c r="A4" s="52" t="s">
        <v>31</v>
      </c>
      <c r="B4" s="130"/>
      <c r="C4" s="131"/>
      <c r="D4" s="56"/>
      <c r="E4" s="14">
        <v>0.03</v>
      </c>
      <c r="F4" s="14">
        <v>3.5000000000000003E-2</v>
      </c>
      <c r="G4" s="14">
        <v>0.13</v>
      </c>
      <c r="H4" s="15">
        <v>5.0000000000000001E-3</v>
      </c>
      <c r="I4" s="15">
        <v>3.5000000000000003E-2</v>
      </c>
      <c r="J4" s="15">
        <v>0.125</v>
      </c>
      <c r="K4" s="15">
        <v>0.03</v>
      </c>
      <c r="L4" s="15">
        <v>0.03</v>
      </c>
      <c r="M4" s="15">
        <v>0.16</v>
      </c>
      <c r="N4" s="15">
        <v>8.5999999999999993E-2</v>
      </c>
      <c r="O4" s="15">
        <v>0.13</v>
      </c>
      <c r="P4" s="15">
        <v>0.05</v>
      </c>
      <c r="Q4" s="15">
        <v>0.03</v>
      </c>
      <c r="R4" s="15">
        <v>0.08</v>
      </c>
      <c r="S4" s="15">
        <v>1.2999999999999999E-2</v>
      </c>
      <c r="T4" s="15">
        <v>0.4</v>
      </c>
      <c r="U4" s="15">
        <v>5</v>
      </c>
      <c r="V4" s="15">
        <v>3.5000000000000003E-2</v>
      </c>
      <c r="W4" s="15"/>
      <c r="X4" s="15"/>
      <c r="Y4" s="25"/>
      <c r="Z4" s="9">
        <f>AA34</f>
        <v>73.515590000000003</v>
      </c>
    </row>
    <row r="5" spans="1:28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62"/>
      <c r="B6" s="134">
        <f>SUM(E6:X6)</f>
        <v>367.57795000000004</v>
      </c>
      <c r="C6" s="135"/>
      <c r="D6" s="64"/>
      <c r="E6" s="17">
        <f t="shared" ref="E6:X6" si="0">E4*E26</f>
        <v>6.3</v>
      </c>
      <c r="F6" s="17">
        <f t="shared" si="0"/>
        <v>4.08345</v>
      </c>
      <c r="G6" s="17">
        <f t="shared" si="0"/>
        <v>12.1875</v>
      </c>
      <c r="H6" s="17">
        <f t="shared" si="0"/>
        <v>4</v>
      </c>
      <c r="I6" s="17">
        <f t="shared" si="0"/>
        <v>21.875000000000004</v>
      </c>
      <c r="J6" s="17">
        <f t="shared" si="0"/>
        <v>0</v>
      </c>
      <c r="K6" s="17">
        <f t="shared" si="0"/>
        <v>1.2</v>
      </c>
      <c r="L6" s="17">
        <f t="shared" si="0"/>
        <v>1.05</v>
      </c>
      <c r="M6" s="17">
        <f t="shared" si="0"/>
        <v>0</v>
      </c>
      <c r="N6" s="17">
        <f t="shared" si="0"/>
        <v>2.15</v>
      </c>
      <c r="O6" s="17">
        <f>O4*O26</f>
        <v>15.600000000000001</v>
      </c>
      <c r="P6" s="17">
        <f t="shared" si="0"/>
        <v>6.5</v>
      </c>
      <c r="Q6" s="17">
        <f t="shared" si="0"/>
        <v>6.96</v>
      </c>
      <c r="R6" s="17">
        <f t="shared" si="0"/>
        <v>4.8</v>
      </c>
      <c r="S6" s="17">
        <f t="shared" si="0"/>
        <v>0.38999999999999996</v>
      </c>
      <c r="T6" s="17">
        <f t="shared" si="0"/>
        <v>18.132000000000001</v>
      </c>
      <c r="U6" s="17">
        <f t="shared" si="0"/>
        <v>255</v>
      </c>
      <c r="V6" s="17">
        <f t="shared" si="0"/>
        <v>7.3500000000000005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63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>S18+S19+S20</f>
        <v>0</v>
      </c>
      <c r="T22" s="21">
        <f t="shared" si="4"/>
        <v>0</v>
      </c>
      <c r="U22" s="21">
        <f t="shared" si="4"/>
        <v>0</v>
      </c>
      <c r="V22" s="21">
        <f t="shared" si="4"/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 t="shared" si="5"/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X25" si="6">F4+F8+F16+F22</f>
        <v>3.5000000000000003E-2</v>
      </c>
      <c r="G25" s="22">
        <f t="shared" si="6"/>
        <v>0.13</v>
      </c>
      <c r="H25" s="22">
        <f t="shared" si="6"/>
        <v>5.0000000000000001E-3</v>
      </c>
      <c r="I25" s="22">
        <f t="shared" si="6"/>
        <v>3.5000000000000003E-2</v>
      </c>
      <c r="J25" s="22">
        <f t="shared" si="6"/>
        <v>0.125</v>
      </c>
      <c r="K25" s="22">
        <f t="shared" si="6"/>
        <v>0.03</v>
      </c>
      <c r="L25" s="22">
        <f t="shared" si="6"/>
        <v>0.03</v>
      </c>
      <c r="M25" s="22">
        <f t="shared" si="6"/>
        <v>0.16</v>
      </c>
      <c r="N25" s="22">
        <f t="shared" si="6"/>
        <v>8.5999999999999993E-2</v>
      </c>
      <c r="O25" s="22">
        <f t="shared" si="6"/>
        <v>0.13</v>
      </c>
      <c r="P25" s="22">
        <f t="shared" si="6"/>
        <v>0.05</v>
      </c>
      <c r="Q25" s="22">
        <f t="shared" si="6"/>
        <v>0.03</v>
      </c>
      <c r="R25" s="22">
        <f t="shared" si="6"/>
        <v>0.08</v>
      </c>
      <c r="S25" s="22">
        <f t="shared" si="6"/>
        <v>1.2999999999999999E-2</v>
      </c>
      <c r="T25" s="22">
        <f t="shared" si="6"/>
        <v>0.4</v>
      </c>
      <c r="U25" s="22">
        <f t="shared" si="6"/>
        <v>5</v>
      </c>
      <c r="V25" s="22">
        <f t="shared" si="6"/>
        <v>3.5000000000000003E-2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93.75</v>
      </c>
      <c r="H26" s="15">
        <v>800</v>
      </c>
      <c r="I26" s="15">
        <v>625</v>
      </c>
      <c r="J26" s="15"/>
      <c r="K26" s="15">
        <v>40</v>
      </c>
      <c r="L26" s="15">
        <v>35</v>
      </c>
      <c r="M26" s="15"/>
      <c r="N26" s="15">
        <v>25</v>
      </c>
      <c r="O26" s="15">
        <v>120</v>
      </c>
      <c r="P26" s="15">
        <v>130</v>
      </c>
      <c r="Q26" s="15">
        <v>232</v>
      </c>
      <c r="R26" s="15">
        <v>60</v>
      </c>
      <c r="S26" s="15">
        <v>30</v>
      </c>
      <c r="T26" s="15">
        <v>45.33</v>
      </c>
      <c r="U26" s="15">
        <v>51</v>
      </c>
      <c r="V26" s="15">
        <v>210</v>
      </c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367.57795000000004</v>
      </c>
      <c r="D27" s="28"/>
      <c r="E27" s="22">
        <f t="shared" ref="E27:X27" si="7">E25*E26</f>
        <v>6.3</v>
      </c>
      <c r="F27" s="22">
        <f t="shared" si="7"/>
        <v>4.08345</v>
      </c>
      <c r="G27" s="22">
        <f t="shared" si="7"/>
        <v>12.1875</v>
      </c>
      <c r="H27" s="22">
        <f t="shared" si="7"/>
        <v>4</v>
      </c>
      <c r="I27" s="22">
        <f t="shared" si="7"/>
        <v>21.875000000000004</v>
      </c>
      <c r="J27" s="22">
        <f t="shared" si="7"/>
        <v>0</v>
      </c>
      <c r="K27" s="22">
        <f t="shared" si="7"/>
        <v>1.2</v>
      </c>
      <c r="L27" s="22">
        <f t="shared" si="7"/>
        <v>1.05</v>
      </c>
      <c r="M27" s="22">
        <f t="shared" si="7"/>
        <v>0</v>
      </c>
      <c r="N27" s="22">
        <f t="shared" si="7"/>
        <v>2.15</v>
      </c>
      <c r="O27" s="22">
        <f>O25*O26</f>
        <v>15.600000000000001</v>
      </c>
      <c r="P27" s="22">
        <f t="shared" si="7"/>
        <v>6.5</v>
      </c>
      <c r="Q27" s="22">
        <f t="shared" si="7"/>
        <v>6.96</v>
      </c>
      <c r="R27" s="22">
        <f>R25*R26</f>
        <v>4.8</v>
      </c>
      <c r="S27" s="22">
        <f t="shared" si="7"/>
        <v>0.38999999999999996</v>
      </c>
      <c r="T27" s="22">
        <f t="shared" si="7"/>
        <v>18.132000000000001</v>
      </c>
      <c r="U27" s="22">
        <f t="shared" si="7"/>
        <v>255</v>
      </c>
      <c r="V27" s="22">
        <f t="shared" si="7"/>
        <v>7.3500000000000005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2" spans="1:27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  <c r="Q32" s="44"/>
      <c r="R32" s="44"/>
    </row>
    <row r="34" spans="5:27" x14ac:dyDescent="0.2">
      <c r="E34" s="25">
        <f>E4*E26</f>
        <v>6.3</v>
      </c>
      <c r="F34" s="25">
        <f>F4*F26</f>
        <v>4.08345</v>
      </c>
      <c r="G34" s="25">
        <f>G4*G26</f>
        <v>12.1875</v>
      </c>
      <c r="H34" s="25">
        <f t="shared" ref="H34:X34" si="8">H4*H26</f>
        <v>4</v>
      </c>
      <c r="I34" s="25">
        <f t="shared" si="8"/>
        <v>21.875000000000004</v>
      </c>
      <c r="J34" s="25">
        <f>J4*J26</f>
        <v>0</v>
      </c>
      <c r="K34" s="25">
        <f>K4*K26</f>
        <v>1.2</v>
      </c>
      <c r="L34" s="25">
        <f>L4*L26</f>
        <v>1.05</v>
      </c>
      <c r="M34" s="25">
        <f>M4*M26</f>
        <v>0</v>
      </c>
      <c r="N34" s="25">
        <f t="shared" si="8"/>
        <v>2.15</v>
      </c>
      <c r="O34" s="25">
        <f t="shared" si="8"/>
        <v>15.600000000000001</v>
      </c>
      <c r="P34" s="25">
        <f>P4*P26</f>
        <v>6.5</v>
      </c>
      <c r="Q34" s="25">
        <f>Q4*Q26</f>
        <v>6.96</v>
      </c>
      <c r="R34" s="25">
        <f>R4*R26</f>
        <v>4.8</v>
      </c>
      <c r="S34" s="25">
        <f>S4*S26</f>
        <v>0.38999999999999996</v>
      </c>
      <c r="T34" s="25">
        <f t="shared" si="8"/>
        <v>18.132000000000001</v>
      </c>
      <c r="U34" s="25">
        <f t="shared" si="8"/>
        <v>255</v>
      </c>
      <c r="V34" s="25">
        <f t="shared" si="8"/>
        <v>7.3500000000000005</v>
      </c>
      <c r="W34" s="25">
        <f t="shared" si="8"/>
        <v>0</v>
      </c>
      <c r="X34" s="25">
        <f t="shared" si="8"/>
        <v>0</v>
      </c>
      <c r="Y34" s="43"/>
      <c r="Z34" s="4">
        <f>SUM(E34:Y34)</f>
        <v>367.57795000000004</v>
      </c>
      <c r="AA34" s="4">
        <f>Z34/5</f>
        <v>73.515590000000003</v>
      </c>
    </row>
  </sheetData>
  <mergeCells count="23">
    <mergeCell ref="A1:A2"/>
    <mergeCell ref="B1:C1"/>
    <mergeCell ref="E1:X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3"/>
  <sheetViews>
    <sheetView workbookViewId="0">
      <selection activeCell="B3" sqref="B3:C5"/>
    </sheetView>
  </sheetViews>
  <sheetFormatPr defaultRowHeight="12.75" x14ac:dyDescent="0.2"/>
  <cols>
    <col min="1" max="1" width="6" style="26" customWidth="1"/>
    <col min="2" max="2" width="6.7109375" style="26" customWidth="1"/>
    <col min="3" max="3" width="11.28515625" style="26" customWidth="1"/>
    <col min="4" max="4" width="9" style="26" hidden="1" customWidth="1"/>
    <col min="5" max="14" width="4.5703125" style="23" customWidth="1"/>
    <col min="15" max="15" width="5.140625" style="23" customWidth="1"/>
    <col min="16" max="16" width="5" style="23" customWidth="1"/>
    <col min="17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57.75" x14ac:dyDescent="0.2">
      <c r="A2" s="120"/>
      <c r="B2" s="126" t="s">
        <v>19</v>
      </c>
      <c r="C2" s="127"/>
      <c r="D2" s="45"/>
      <c r="E2" s="54" t="s">
        <v>23</v>
      </c>
      <c r="F2" s="54" t="s">
        <v>27</v>
      </c>
      <c r="G2" s="54" t="s">
        <v>48</v>
      </c>
      <c r="H2" s="54" t="s">
        <v>6</v>
      </c>
      <c r="I2" s="54" t="s">
        <v>46</v>
      </c>
      <c r="J2" s="54" t="s">
        <v>44</v>
      </c>
      <c r="K2" s="54" t="s">
        <v>35</v>
      </c>
      <c r="L2" s="54" t="s">
        <v>7</v>
      </c>
      <c r="M2" s="54" t="s">
        <v>36</v>
      </c>
      <c r="N2" s="54" t="s">
        <v>66</v>
      </c>
      <c r="O2" s="54" t="s">
        <v>50</v>
      </c>
      <c r="P2" s="54" t="s">
        <v>49</v>
      </c>
      <c r="Q2" s="54" t="s">
        <v>10</v>
      </c>
      <c r="R2" s="54" t="s">
        <v>8</v>
      </c>
      <c r="S2" s="54" t="s">
        <v>21</v>
      </c>
      <c r="T2" s="54" t="s">
        <v>11</v>
      </c>
      <c r="U2" s="54" t="s">
        <v>67</v>
      </c>
      <c r="V2" s="54" t="s">
        <v>47</v>
      </c>
      <c r="W2" s="54" t="s">
        <v>68</v>
      </c>
      <c r="X2" s="32"/>
      <c r="Y2" s="2"/>
    </row>
    <row r="3" spans="1:27" s="10" customFormat="1" ht="13.5" customHeight="1" x14ac:dyDescent="0.2">
      <c r="A3" s="14" t="s">
        <v>12</v>
      </c>
      <c r="B3" s="128" t="s">
        <v>78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0"/>
      <c r="Y3" s="7"/>
      <c r="Z3" s="7"/>
    </row>
    <row r="4" spans="1:27" s="10" customFormat="1" ht="13.5" customHeight="1" thickBot="1" x14ac:dyDescent="0.25">
      <c r="A4" s="52" t="s">
        <v>31</v>
      </c>
      <c r="B4" s="130"/>
      <c r="C4" s="131"/>
      <c r="D4" s="56"/>
      <c r="E4" s="14">
        <v>3</v>
      </c>
      <c r="F4" s="14">
        <v>0.04</v>
      </c>
      <c r="G4" s="14">
        <v>2.5000000000000001E-2</v>
      </c>
      <c r="H4" s="15">
        <v>5.0000000000000001E-3</v>
      </c>
      <c r="I4" s="15">
        <v>0.125</v>
      </c>
      <c r="J4" s="15">
        <v>7.0000000000000007E-2</v>
      </c>
      <c r="K4" s="15">
        <v>0.05</v>
      </c>
      <c r="L4" s="15">
        <v>0.05</v>
      </c>
      <c r="M4" s="15">
        <v>0.2</v>
      </c>
      <c r="N4" s="15">
        <v>0.01</v>
      </c>
      <c r="O4" s="15">
        <v>0.1</v>
      </c>
      <c r="P4" s="15">
        <v>0.10199999999999999</v>
      </c>
      <c r="Q4" s="15">
        <v>7.3999999999999996E-2</v>
      </c>
      <c r="R4" s="15">
        <v>1.0999999999999999E-2</v>
      </c>
      <c r="S4" s="15">
        <v>5</v>
      </c>
      <c r="T4" s="15">
        <v>0.35</v>
      </c>
      <c r="U4" s="15">
        <v>0.13</v>
      </c>
      <c r="V4" s="15">
        <v>1.2999999999999999E-2</v>
      </c>
      <c r="W4" s="15">
        <v>0.215</v>
      </c>
      <c r="X4" s="25"/>
      <c r="Y4" s="9">
        <f>Z33</f>
        <v>73.523392000000001</v>
      </c>
      <c r="Z4" s="10">
        <v>73.52</v>
      </c>
    </row>
    <row r="5" spans="1:27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62"/>
      <c r="B6" s="134">
        <f>SUM(E6:W6)</f>
        <v>367.61696000000001</v>
      </c>
      <c r="C6" s="135"/>
      <c r="D6" s="64"/>
      <c r="E6" s="17">
        <f t="shared" ref="E6:W6" si="0">E4*E26</f>
        <v>24.599999999999998</v>
      </c>
      <c r="F6" s="17">
        <f t="shared" si="0"/>
        <v>4.6668000000000003</v>
      </c>
      <c r="G6" s="17">
        <f t="shared" si="0"/>
        <v>0.75</v>
      </c>
      <c r="H6" s="17">
        <f t="shared" si="0"/>
        <v>4</v>
      </c>
      <c r="I6" s="17">
        <f t="shared" si="0"/>
        <v>15</v>
      </c>
      <c r="J6" s="17">
        <f t="shared" si="0"/>
        <v>0</v>
      </c>
      <c r="K6" s="17">
        <f t="shared" si="0"/>
        <v>2</v>
      </c>
      <c r="L6" s="17">
        <f t="shared" si="0"/>
        <v>1.75</v>
      </c>
      <c r="M6" s="17">
        <f t="shared" si="0"/>
        <v>0</v>
      </c>
      <c r="N6" s="17">
        <f t="shared" si="0"/>
        <v>2.1</v>
      </c>
      <c r="O6" s="17">
        <f>O4*O26</f>
        <v>18.478999999999999</v>
      </c>
      <c r="P6" s="17">
        <f>P4*P26</f>
        <v>14.61966</v>
      </c>
      <c r="Q6" s="17">
        <f t="shared" si="0"/>
        <v>4.4399999999999995</v>
      </c>
      <c r="R6" s="17">
        <f t="shared" si="0"/>
        <v>0.32999999999999996</v>
      </c>
      <c r="S6" s="17">
        <f t="shared" si="0"/>
        <v>200</v>
      </c>
      <c r="T6" s="17">
        <f t="shared" si="0"/>
        <v>15.865499999999999</v>
      </c>
      <c r="U6" s="17">
        <f t="shared" si="0"/>
        <v>13</v>
      </c>
      <c r="V6" s="17">
        <f>V4*V26</f>
        <v>3.016</v>
      </c>
      <c r="W6" s="17">
        <f t="shared" si="0"/>
        <v>43</v>
      </c>
      <c r="X6" s="25"/>
    </row>
    <row r="7" spans="1:27" ht="13.5" hidden="1" thickBot="1" x14ac:dyDescent="0.25">
      <c r="A7" s="63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3</v>
      </c>
      <c r="F25" s="22">
        <f t="shared" ref="F25:W25" si="6">F4+F8+F16+F22</f>
        <v>0.04</v>
      </c>
      <c r="G25" s="22">
        <f t="shared" si="6"/>
        <v>2.5000000000000001E-2</v>
      </c>
      <c r="H25" s="22">
        <f t="shared" si="6"/>
        <v>5.0000000000000001E-3</v>
      </c>
      <c r="I25" s="22">
        <f t="shared" si="6"/>
        <v>0.125</v>
      </c>
      <c r="J25" s="22">
        <f t="shared" si="6"/>
        <v>7.0000000000000007E-2</v>
      </c>
      <c r="K25" s="22">
        <f t="shared" si="6"/>
        <v>0.05</v>
      </c>
      <c r="L25" s="22">
        <f t="shared" si="6"/>
        <v>0.05</v>
      </c>
      <c r="M25" s="22">
        <f t="shared" si="6"/>
        <v>0.2</v>
      </c>
      <c r="N25" s="22">
        <f t="shared" si="6"/>
        <v>0.01</v>
      </c>
      <c r="O25" s="22">
        <f t="shared" si="6"/>
        <v>0.1</v>
      </c>
      <c r="P25" s="22">
        <f t="shared" si="6"/>
        <v>0.10199999999999999</v>
      </c>
      <c r="Q25" s="22">
        <f t="shared" si="6"/>
        <v>7.3999999999999996E-2</v>
      </c>
      <c r="R25" s="22">
        <f t="shared" si="6"/>
        <v>1.0999999999999999E-2</v>
      </c>
      <c r="S25" s="22">
        <f t="shared" si="6"/>
        <v>5</v>
      </c>
      <c r="T25" s="22">
        <f t="shared" si="6"/>
        <v>0.35</v>
      </c>
      <c r="U25" s="22">
        <f t="shared" si="6"/>
        <v>0.13</v>
      </c>
      <c r="V25" s="22">
        <f t="shared" si="6"/>
        <v>1.2999999999999999E-2</v>
      </c>
      <c r="W25" s="22">
        <f t="shared" si="6"/>
        <v>0.215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8.1999999999999993</v>
      </c>
      <c r="F26" s="15">
        <v>116.67</v>
      </c>
      <c r="G26" s="15">
        <v>30</v>
      </c>
      <c r="H26" s="15">
        <v>800</v>
      </c>
      <c r="I26" s="15">
        <v>120</v>
      </c>
      <c r="J26" s="15"/>
      <c r="K26" s="15">
        <v>40</v>
      </c>
      <c r="L26" s="15">
        <v>35</v>
      </c>
      <c r="M26" s="15"/>
      <c r="N26" s="15">
        <v>210</v>
      </c>
      <c r="O26" s="15">
        <v>184.79</v>
      </c>
      <c r="P26" s="15">
        <v>143.33000000000001</v>
      </c>
      <c r="Q26" s="15">
        <v>60</v>
      </c>
      <c r="R26" s="15">
        <v>30</v>
      </c>
      <c r="S26" s="15">
        <v>40</v>
      </c>
      <c r="T26" s="15">
        <v>45.33</v>
      </c>
      <c r="U26" s="15">
        <v>100</v>
      </c>
      <c r="V26" s="15">
        <v>232</v>
      </c>
      <c r="W26" s="15">
        <v>200</v>
      </c>
      <c r="X26" s="25"/>
      <c r="Y26" s="29"/>
    </row>
    <row r="27" spans="1:26" x14ac:dyDescent="0.2">
      <c r="A27" s="28"/>
      <c r="B27" s="38" t="s">
        <v>4</v>
      </c>
      <c r="C27" s="39">
        <f>SUM(E27:W27)</f>
        <v>367.61696000000001</v>
      </c>
      <c r="D27" s="28"/>
      <c r="E27" s="22">
        <f t="shared" ref="E27:W27" si="7">E25*E26</f>
        <v>24.599999999999998</v>
      </c>
      <c r="F27" s="22">
        <f t="shared" si="7"/>
        <v>4.6668000000000003</v>
      </c>
      <c r="G27" s="22">
        <f t="shared" si="7"/>
        <v>0.75</v>
      </c>
      <c r="H27" s="22">
        <f t="shared" si="7"/>
        <v>4</v>
      </c>
      <c r="I27" s="22">
        <f t="shared" si="7"/>
        <v>15</v>
      </c>
      <c r="J27" s="22">
        <f t="shared" si="7"/>
        <v>0</v>
      </c>
      <c r="K27" s="22">
        <f t="shared" si="7"/>
        <v>2</v>
      </c>
      <c r="L27" s="22">
        <f t="shared" si="7"/>
        <v>1.75</v>
      </c>
      <c r="M27" s="22">
        <f t="shared" si="7"/>
        <v>0</v>
      </c>
      <c r="N27" s="22">
        <f t="shared" si="7"/>
        <v>2.1</v>
      </c>
      <c r="O27" s="22">
        <f t="shared" si="7"/>
        <v>18.478999999999999</v>
      </c>
      <c r="P27" s="22">
        <f t="shared" si="7"/>
        <v>14.61966</v>
      </c>
      <c r="Q27" s="22">
        <f t="shared" si="7"/>
        <v>4.4399999999999995</v>
      </c>
      <c r="R27" s="22">
        <f t="shared" si="7"/>
        <v>0.32999999999999996</v>
      </c>
      <c r="S27" s="22">
        <f t="shared" si="7"/>
        <v>200</v>
      </c>
      <c r="T27" s="22">
        <f t="shared" si="7"/>
        <v>15.865499999999999</v>
      </c>
      <c r="U27" s="22">
        <f t="shared" si="7"/>
        <v>13</v>
      </c>
      <c r="V27" s="22">
        <f t="shared" si="7"/>
        <v>3.016</v>
      </c>
      <c r="W27" s="22">
        <f t="shared" si="7"/>
        <v>43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</row>
    <row r="32" spans="1:26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</row>
    <row r="33" spans="5:26" x14ac:dyDescent="0.2">
      <c r="E33" s="25">
        <f>E4*E26</f>
        <v>24.599999999999998</v>
      </c>
      <c r="F33" s="25">
        <f>F4*F26</f>
        <v>4.6668000000000003</v>
      </c>
      <c r="G33" s="25">
        <f>G4*G26</f>
        <v>0.75</v>
      </c>
      <c r="H33" s="25">
        <f t="shared" ref="H33:W33" si="8">H4*H26</f>
        <v>4</v>
      </c>
      <c r="I33" s="25">
        <f t="shared" si="8"/>
        <v>15</v>
      </c>
      <c r="J33" s="25">
        <f>J4*J26</f>
        <v>0</v>
      </c>
      <c r="K33" s="25">
        <f>K4*K26</f>
        <v>2</v>
      </c>
      <c r="L33" s="25">
        <f>L4*L26</f>
        <v>1.75</v>
      </c>
      <c r="M33" s="25">
        <f>M4*M26</f>
        <v>0</v>
      </c>
      <c r="N33" s="25">
        <f t="shared" si="8"/>
        <v>2.1</v>
      </c>
      <c r="O33" s="25">
        <f t="shared" si="8"/>
        <v>18.478999999999999</v>
      </c>
      <c r="P33" s="25">
        <f>P4*P26</f>
        <v>14.61966</v>
      </c>
      <c r="Q33" s="25">
        <f t="shared" si="8"/>
        <v>4.4399999999999995</v>
      </c>
      <c r="R33" s="25">
        <f t="shared" si="8"/>
        <v>0.32999999999999996</v>
      </c>
      <c r="S33" s="25">
        <f t="shared" si="8"/>
        <v>200</v>
      </c>
      <c r="T33" s="25">
        <f t="shared" si="8"/>
        <v>15.865499999999999</v>
      </c>
      <c r="U33" s="25">
        <f t="shared" si="8"/>
        <v>13</v>
      </c>
      <c r="V33" s="25">
        <f t="shared" si="8"/>
        <v>3.016</v>
      </c>
      <c r="W33" s="25">
        <f t="shared" si="8"/>
        <v>43</v>
      </c>
      <c r="X33" s="43"/>
      <c r="Y33" s="4">
        <f>SUM(E33:X33)</f>
        <v>367.61696000000001</v>
      </c>
      <c r="Z33" s="4">
        <f>Y33/5</f>
        <v>73.523392000000001</v>
      </c>
    </row>
  </sheetData>
  <mergeCells count="23">
    <mergeCell ref="A1:A2"/>
    <mergeCell ref="B1:C1"/>
    <mergeCell ref="E1:W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4"/>
  <sheetViews>
    <sheetView workbookViewId="0">
      <selection activeCell="M44" sqref="M44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14" width="4.5703125" style="23" customWidth="1"/>
    <col min="15" max="15" width="5.28515625" style="23" customWidth="1"/>
    <col min="16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46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45</v>
      </c>
      <c r="H2" s="54" t="s">
        <v>34</v>
      </c>
      <c r="I2" s="54" t="s">
        <v>38</v>
      </c>
      <c r="J2" s="54" t="s">
        <v>6</v>
      </c>
      <c r="K2" s="54" t="s">
        <v>35</v>
      </c>
      <c r="L2" s="54" t="s">
        <v>7</v>
      </c>
      <c r="M2" s="54" t="s">
        <v>36</v>
      </c>
      <c r="N2" s="54" t="s">
        <v>9</v>
      </c>
      <c r="O2" s="54" t="s">
        <v>68</v>
      </c>
      <c r="P2" s="54" t="s">
        <v>47</v>
      </c>
      <c r="Q2" s="54" t="s">
        <v>56</v>
      </c>
      <c r="R2" s="54" t="s">
        <v>10</v>
      </c>
      <c r="S2" s="54" t="s">
        <v>8</v>
      </c>
      <c r="T2" s="54" t="s">
        <v>70</v>
      </c>
      <c r="U2" s="54" t="s">
        <v>11</v>
      </c>
      <c r="V2" s="54"/>
      <c r="W2" s="54"/>
      <c r="X2" s="54"/>
      <c r="Y2" s="32"/>
      <c r="Z2" s="2"/>
    </row>
    <row r="3" spans="1:28" s="10" customFormat="1" ht="13.5" customHeight="1" x14ac:dyDescent="0.2">
      <c r="A3" s="14" t="s">
        <v>12</v>
      </c>
      <c r="B3" s="128" t="s">
        <v>69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0"/>
      <c r="Z3" s="7"/>
      <c r="AA3" s="7"/>
    </row>
    <row r="4" spans="1:28" s="10" customFormat="1" ht="13.5" customHeight="1" thickBot="1" x14ac:dyDescent="0.25">
      <c r="A4" s="52" t="s">
        <v>31</v>
      </c>
      <c r="B4" s="130"/>
      <c r="C4" s="131"/>
      <c r="D4" s="56"/>
      <c r="E4" s="14">
        <v>0.03</v>
      </c>
      <c r="F4" s="14">
        <v>3.5000000000000003E-2</v>
      </c>
      <c r="G4" s="14">
        <v>0.32</v>
      </c>
      <c r="H4" s="15">
        <v>0.16</v>
      </c>
      <c r="I4" s="15">
        <v>0.13</v>
      </c>
      <c r="J4" s="15">
        <v>5.0000000000000001E-3</v>
      </c>
      <c r="K4" s="15">
        <v>0.02</v>
      </c>
      <c r="L4" s="15">
        <v>0.03</v>
      </c>
      <c r="M4" s="15">
        <v>0.1</v>
      </c>
      <c r="N4" s="15">
        <v>5</v>
      </c>
      <c r="O4" s="15">
        <v>0.4</v>
      </c>
      <c r="P4" s="15">
        <v>0.01</v>
      </c>
      <c r="Q4" s="15">
        <v>0.01</v>
      </c>
      <c r="R4" s="15">
        <v>7.0000000000000007E-2</v>
      </c>
      <c r="S4" s="15">
        <v>1.2999999999999999E-2</v>
      </c>
      <c r="T4" s="15">
        <v>0.3</v>
      </c>
      <c r="U4" s="15">
        <v>0.3</v>
      </c>
      <c r="V4" s="15"/>
      <c r="W4" s="15"/>
      <c r="X4" s="15"/>
      <c r="Y4" s="25"/>
      <c r="Z4" s="57">
        <f>AA34</f>
        <v>73.520489999999981</v>
      </c>
    </row>
    <row r="5" spans="1:28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65"/>
      <c r="B6" s="134">
        <f>SUM(E6:X6)</f>
        <v>367.60244999999992</v>
      </c>
      <c r="C6" s="135"/>
      <c r="D6" s="67"/>
      <c r="E6" s="17">
        <f t="shared" ref="E6:X6" si="0">E4*E26</f>
        <v>6.3</v>
      </c>
      <c r="F6" s="17">
        <f t="shared" si="0"/>
        <v>4.08345</v>
      </c>
      <c r="G6" s="17">
        <f t="shared" si="0"/>
        <v>8</v>
      </c>
      <c r="H6" s="17">
        <f t="shared" si="0"/>
        <v>8.16</v>
      </c>
      <c r="I6" s="17">
        <f t="shared" si="0"/>
        <v>15.600000000000001</v>
      </c>
      <c r="J6" s="17">
        <f t="shared" si="0"/>
        <v>4</v>
      </c>
      <c r="K6" s="17">
        <f t="shared" si="0"/>
        <v>0.8</v>
      </c>
      <c r="L6" s="17">
        <f t="shared" si="0"/>
        <v>1.05</v>
      </c>
      <c r="M6" s="17">
        <f t="shared" si="0"/>
        <v>0</v>
      </c>
      <c r="N6" s="17">
        <f t="shared" si="0"/>
        <v>100</v>
      </c>
      <c r="O6" s="17">
        <f>O4*O26</f>
        <v>80</v>
      </c>
      <c r="P6" s="17">
        <f>P4*P26</f>
        <v>2.3199999999999998</v>
      </c>
      <c r="Q6" s="17">
        <f t="shared" si="0"/>
        <v>2.1</v>
      </c>
      <c r="R6" s="17">
        <f t="shared" si="0"/>
        <v>4.2</v>
      </c>
      <c r="S6" s="17">
        <f t="shared" si="0"/>
        <v>0.38999999999999996</v>
      </c>
      <c r="T6" s="17">
        <f t="shared" si="0"/>
        <v>117</v>
      </c>
      <c r="U6" s="17">
        <f t="shared" si="0"/>
        <v>13.598999999999998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66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>U16*U26</f>
        <v>0</v>
      </c>
      <c r="V17" s="19">
        <f>V16*V26</f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 t="shared" si="4"/>
        <v>0</v>
      </c>
      <c r="U22" s="21">
        <f>U18+U19+U20</f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>U22*U26</f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X25" si="6">F4+F8+F16+F22</f>
        <v>3.5000000000000003E-2</v>
      </c>
      <c r="G25" s="22">
        <f t="shared" si="6"/>
        <v>0.32</v>
      </c>
      <c r="H25" s="22">
        <f t="shared" si="6"/>
        <v>0.16</v>
      </c>
      <c r="I25" s="22">
        <f t="shared" si="6"/>
        <v>0.13</v>
      </c>
      <c r="J25" s="22">
        <f t="shared" si="6"/>
        <v>5.0000000000000001E-3</v>
      </c>
      <c r="K25" s="22">
        <f t="shared" si="6"/>
        <v>0.02</v>
      </c>
      <c r="L25" s="22">
        <f t="shared" si="6"/>
        <v>0.03</v>
      </c>
      <c r="M25" s="22">
        <f t="shared" si="6"/>
        <v>0.1</v>
      </c>
      <c r="N25" s="22">
        <f t="shared" si="6"/>
        <v>5</v>
      </c>
      <c r="O25" s="22">
        <f t="shared" si="6"/>
        <v>0.4</v>
      </c>
      <c r="P25" s="22">
        <f t="shared" si="6"/>
        <v>0.01</v>
      </c>
      <c r="Q25" s="22">
        <f t="shared" si="6"/>
        <v>0.01</v>
      </c>
      <c r="R25" s="22">
        <f t="shared" si="6"/>
        <v>7.0000000000000007E-2</v>
      </c>
      <c r="S25" s="22">
        <f t="shared" si="6"/>
        <v>1.2999999999999999E-2</v>
      </c>
      <c r="T25" s="22">
        <f t="shared" si="6"/>
        <v>0.3</v>
      </c>
      <c r="U25" s="22">
        <f t="shared" si="6"/>
        <v>0.3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25</v>
      </c>
      <c r="H26" s="15">
        <v>51</v>
      </c>
      <c r="I26" s="15">
        <v>120</v>
      </c>
      <c r="J26" s="15">
        <v>800</v>
      </c>
      <c r="K26" s="15">
        <v>40</v>
      </c>
      <c r="L26" s="15">
        <v>35</v>
      </c>
      <c r="M26" s="15"/>
      <c r="N26" s="15">
        <v>20</v>
      </c>
      <c r="O26" s="15">
        <v>200</v>
      </c>
      <c r="P26" s="15">
        <v>232</v>
      </c>
      <c r="Q26" s="15">
        <v>210</v>
      </c>
      <c r="R26" s="15">
        <v>60</v>
      </c>
      <c r="S26" s="15">
        <v>30</v>
      </c>
      <c r="T26" s="15">
        <v>390</v>
      </c>
      <c r="U26" s="15">
        <v>45.33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367.60244999999992</v>
      </c>
      <c r="D27" s="28"/>
      <c r="E27" s="22">
        <f t="shared" ref="E27:X27" si="7">E25*E26</f>
        <v>6.3</v>
      </c>
      <c r="F27" s="22">
        <f t="shared" si="7"/>
        <v>4.08345</v>
      </c>
      <c r="G27" s="22">
        <f t="shared" si="7"/>
        <v>8</v>
      </c>
      <c r="H27" s="22">
        <f t="shared" si="7"/>
        <v>8.16</v>
      </c>
      <c r="I27" s="22">
        <f t="shared" si="7"/>
        <v>15.600000000000001</v>
      </c>
      <c r="J27" s="22">
        <f t="shared" si="7"/>
        <v>4</v>
      </c>
      <c r="K27" s="22">
        <f t="shared" si="7"/>
        <v>0.8</v>
      </c>
      <c r="L27" s="22">
        <f t="shared" si="7"/>
        <v>1.05</v>
      </c>
      <c r="M27" s="22">
        <f t="shared" si="7"/>
        <v>0</v>
      </c>
      <c r="N27" s="22">
        <f t="shared" si="7"/>
        <v>100</v>
      </c>
      <c r="O27" s="22">
        <f>O25*O26</f>
        <v>80</v>
      </c>
      <c r="P27" s="22">
        <f>P25*P26</f>
        <v>2.3199999999999998</v>
      </c>
      <c r="Q27" s="22">
        <f t="shared" si="7"/>
        <v>2.1</v>
      </c>
      <c r="R27" s="22">
        <f t="shared" si="7"/>
        <v>4.2</v>
      </c>
      <c r="S27" s="22">
        <f t="shared" si="7"/>
        <v>0.38999999999999996</v>
      </c>
      <c r="T27" s="22">
        <f t="shared" si="7"/>
        <v>117</v>
      </c>
      <c r="U27" s="22">
        <f t="shared" si="7"/>
        <v>13.598999999999998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</row>
    <row r="32" spans="1:27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  <c r="Q32" s="44"/>
    </row>
    <row r="34" spans="5:27" x14ac:dyDescent="0.2">
      <c r="E34" s="25">
        <f>E4*E26</f>
        <v>6.3</v>
      </c>
      <c r="F34" s="25">
        <f>F4*F26</f>
        <v>4.08345</v>
      </c>
      <c r="G34" s="25">
        <f>G4*G26</f>
        <v>8</v>
      </c>
      <c r="H34" s="25">
        <f t="shared" ref="H34:X34" si="8">H4*H26</f>
        <v>8.16</v>
      </c>
      <c r="I34" s="25">
        <f t="shared" si="8"/>
        <v>15.600000000000001</v>
      </c>
      <c r="J34" s="25">
        <f>J4*J26</f>
        <v>4</v>
      </c>
      <c r="K34" s="25">
        <f>K4*K26</f>
        <v>0.8</v>
      </c>
      <c r="L34" s="25">
        <f>L4*L26</f>
        <v>1.05</v>
      </c>
      <c r="M34" s="25">
        <f>M4*M26</f>
        <v>0</v>
      </c>
      <c r="N34" s="25">
        <f t="shared" si="8"/>
        <v>100</v>
      </c>
      <c r="O34" s="25">
        <f t="shared" si="8"/>
        <v>80</v>
      </c>
      <c r="P34" s="25">
        <f>P4*P26</f>
        <v>2.3199999999999998</v>
      </c>
      <c r="Q34" s="25">
        <f>Q4*Q26</f>
        <v>2.1</v>
      </c>
      <c r="R34" s="25">
        <f t="shared" si="8"/>
        <v>4.2</v>
      </c>
      <c r="S34" s="25">
        <f t="shared" si="8"/>
        <v>0.38999999999999996</v>
      </c>
      <c r="T34" s="25">
        <f t="shared" si="8"/>
        <v>117</v>
      </c>
      <c r="U34" s="25">
        <f t="shared" si="8"/>
        <v>13.598999999999998</v>
      </c>
      <c r="V34" s="25">
        <f t="shared" si="8"/>
        <v>0</v>
      </c>
      <c r="W34" s="25">
        <f t="shared" si="8"/>
        <v>0</v>
      </c>
      <c r="X34" s="25">
        <f t="shared" si="8"/>
        <v>0</v>
      </c>
      <c r="Y34" s="43"/>
      <c r="Z34" s="4">
        <f>SUM(E34:Y34)</f>
        <v>367.60244999999992</v>
      </c>
      <c r="AA34" s="4">
        <f>Z34/5</f>
        <v>73.520489999999981</v>
      </c>
    </row>
  </sheetData>
  <mergeCells count="23">
    <mergeCell ref="A1:A2"/>
    <mergeCell ref="B1:C1"/>
    <mergeCell ref="E1:X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3"/>
  <sheetViews>
    <sheetView workbookViewId="0">
      <selection activeCell="S29" sqref="S29"/>
    </sheetView>
  </sheetViews>
  <sheetFormatPr defaultRowHeight="12.75" x14ac:dyDescent="0.2"/>
  <cols>
    <col min="1" max="1" width="6.28515625" style="26" customWidth="1"/>
    <col min="2" max="2" width="8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2" width="4.5703125" style="23" customWidth="1"/>
    <col min="13" max="13" width="4.85546875" style="23" customWidth="1"/>
    <col min="14" max="16" width="4.5703125" style="23" customWidth="1"/>
    <col min="17" max="17" width="5.140625" style="23" customWidth="1"/>
    <col min="18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50.2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71</v>
      </c>
      <c r="I2" s="54" t="s">
        <v>37</v>
      </c>
      <c r="J2" s="54" t="s">
        <v>35</v>
      </c>
      <c r="K2" s="54" t="s">
        <v>7</v>
      </c>
      <c r="L2" s="54" t="s">
        <v>36</v>
      </c>
      <c r="M2" s="54" t="s">
        <v>28</v>
      </c>
      <c r="N2" s="54" t="s">
        <v>52</v>
      </c>
      <c r="O2" s="54" t="s">
        <v>10</v>
      </c>
      <c r="P2" s="54" t="s">
        <v>8</v>
      </c>
      <c r="Q2" s="54" t="s">
        <v>11</v>
      </c>
      <c r="R2" s="54" t="s">
        <v>21</v>
      </c>
      <c r="S2" s="54" t="s">
        <v>25</v>
      </c>
      <c r="T2" s="54" t="s">
        <v>23</v>
      </c>
      <c r="U2" s="54" t="s">
        <v>24</v>
      </c>
      <c r="V2" s="54"/>
      <c r="W2" s="54"/>
      <c r="X2" s="32"/>
      <c r="Y2" s="2"/>
    </row>
    <row r="3" spans="1:27" ht="12.75" customHeight="1" x14ac:dyDescent="0.2">
      <c r="A3" s="33" t="s">
        <v>12</v>
      </c>
      <c r="B3" s="128" t="s">
        <v>79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29"/>
      <c r="Y3" s="7"/>
      <c r="Z3" s="7"/>
    </row>
    <row r="4" spans="1:27" ht="13.5" thickBot="1" x14ac:dyDescent="0.25">
      <c r="A4" s="52" t="s">
        <v>31</v>
      </c>
      <c r="B4" s="130"/>
      <c r="C4" s="131"/>
      <c r="D4" s="27"/>
      <c r="E4" s="14">
        <v>2.5000000000000001E-2</v>
      </c>
      <c r="F4" s="14">
        <v>0.03</v>
      </c>
      <c r="G4" s="14">
        <v>0.35799999999999998</v>
      </c>
      <c r="H4" s="15">
        <v>0.13</v>
      </c>
      <c r="I4" s="15">
        <v>0.03</v>
      </c>
      <c r="J4" s="15">
        <v>0.03</v>
      </c>
      <c r="K4" s="15">
        <v>0.03</v>
      </c>
      <c r="L4" s="15">
        <v>0.16</v>
      </c>
      <c r="M4" s="15">
        <v>0.125</v>
      </c>
      <c r="N4" s="15">
        <v>0.01</v>
      </c>
      <c r="O4" s="15">
        <v>7.4999999999999997E-2</v>
      </c>
      <c r="P4" s="15">
        <v>1.0999999999999999E-2</v>
      </c>
      <c r="Q4" s="15">
        <v>0.35</v>
      </c>
      <c r="R4" s="15">
        <v>5</v>
      </c>
      <c r="S4" s="15">
        <v>0.05</v>
      </c>
      <c r="T4" s="15">
        <v>1</v>
      </c>
      <c r="U4" s="15">
        <v>0.70399999999999996</v>
      </c>
      <c r="V4" s="15"/>
      <c r="W4" s="15"/>
      <c r="X4" s="25"/>
      <c r="Y4" s="9">
        <f>Z33</f>
        <v>73.521119999999996</v>
      </c>
      <c r="Z4">
        <v>73.52</v>
      </c>
    </row>
    <row r="5" spans="1:27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68"/>
      <c r="B6" s="134">
        <f>SUM(E6:W6)</f>
        <v>367.60559999999998</v>
      </c>
      <c r="C6" s="135"/>
      <c r="D6" s="70"/>
      <c r="E6" s="17">
        <f t="shared" ref="E6:W6" si="0">E4*E26</f>
        <v>5.25</v>
      </c>
      <c r="F6" s="17">
        <f t="shared" si="0"/>
        <v>3.5000999999999998</v>
      </c>
      <c r="G6" s="17">
        <f t="shared" si="0"/>
        <v>125.3</v>
      </c>
      <c r="H6" s="17">
        <f t="shared" si="0"/>
        <v>16.900000000000002</v>
      </c>
      <c r="I6" s="17">
        <f t="shared" si="0"/>
        <v>1.56</v>
      </c>
      <c r="J6" s="17">
        <f t="shared" si="0"/>
        <v>1.2</v>
      </c>
      <c r="K6" s="17">
        <f t="shared" si="0"/>
        <v>1.05</v>
      </c>
      <c r="L6" s="17">
        <f t="shared" si="0"/>
        <v>0</v>
      </c>
      <c r="M6" s="17">
        <f t="shared" si="0"/>
        <v>15</v>
      </c>
      <c r="N6" s="17">
        <f>N4*N26</f>
        <v>6.25</v>
      </c>
      <c r="O6" s="17">
        <f>O4*O26</f>
        <v>4.5</v>
      </c>
      <c r="P6" s="17">
        <f t="shared" si="0"/>
        <v>0.32999999999999996</v>
      </c>
      <c r="Q6" s="17">
        <f t="shared" si="0"/>
        <v>15.865499999999999</v>
      </c>
      <c r="R6" s="17">
        <f t="shared" si="0"/>
        <v>90</v>
      </c>
      <c r="S6" s="17">
        <f t="shared" si="0"/>
        <v>2.3000000000000003</v>
      </c>
      <c r="T6" s="17">
        <f t="shared" si="0"/>
        <v>8.1999999999999993</v>
      </c>
      <c r="U6" s="17">
        <f t="shared" si="0"/>
        <v>70.399999999999991</v>
      </c>
      <c r="V6" s="17">
        <f t="shared" si="0"/>
        <v>0</v>
      </c>
      <c r="W6" s="17">
        <f t="shared" si="0"/>
        <v>0</v>
      </c>
      <c r="X6" s="25"/>
    </row>
    <row r="7" spans="1:27" ht="13.5" hidden="1" thickBot="1" x14ac:dyDescent="0.25">
      <c r="A7" s="69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 t="shared" si="4"/>
        <v>0</v>
      </c>
      <c r="T22" s="21">
        <f t="shared" si="4"/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W25" si="6">F4+F8+F16+F22</f>
        <v>0.03</v>
      </c>
      <c r="G25" s="22">
        <f t="shared" si="6"/>
        <v>0.35799999999999998</v>
      </c>
      <c r="H25" s="22">
        <f t="shared" si="6"/>
        <v>0.13</v>
      </c>
      <c r="I25" s="22">
        <f t="shared" si="6"/>
        <v>0.03</v>
      </c>
      <c r="J25" s="22">
        <f t="shared" si="6"/>
        <v>0.03</v>
      </c>
      <c r="K25" s="22">
        <f t="shared" si="6"/>
        <v>0.03</v>
      </c>
      <c r="L25" s="22">
        <f t="shared" si="6"/>
        <v>0.16</v>
      </c>
      <c r="M25" s="22">
        <f t="shared" si="6"/>
        <v>0.125</v>
      </c>
      <c r="N25" s="22">
        <f t="shared" si="6"/>
        <v>0.01</v>
      </c>
      <c r="O25" s="22">
        <f t="shared" si="6"/>
        <v>7.4999999999999997E-2</v>
      </c>
      <c r="P25" s="22">
        <f t="shared" si="6"/>
        <v>1.0999999999999999E-2</v>
      </c>
      <c r="Q25" s="22">
        <f t="shared" si="6"/>
        <v>0.35</v>
      </c>
      <c r="R25" s="22">
        <f t="shared" si="6"/>
        <v>5</v>
      </c>
      <c r="S25" s="22">
        <f t="shared" si="6"/>
        <v>0.05</v>
      </c>
      <c r="T25" s="22">
        <f t="shared" si="6"/>
        <v>1</v>
      </c>
      <c r="U25" s="22">
        <f t="shared" si="6"/>
        <v>0.70399999999999996</v>
      </c>
      <c r="V25" s="22">
        <f t="shared" si="6"/>
        <v>0</v>
      </c>
      <c r="W25" s="22">
        <f t="shared" si="6"/>
        <v>0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350</v>
      </c>
      <c r="H26" s="15">
        <v>130</v>
      </c>
      <c r="I26" s="15">
        <v>52</v>
      </c>
      <c r="J26" s="15">
        <v>40</v>
      </c>
      <c r="K26" s="15">
        <v>35</v>
      </c>
      <c r="L26" s="15"/>
      <c r="M26" s="15">
        <v>120</v>
      </c>
      <c r="N26" s="15">
        <v>625</v>
      </c>
      <c r="O26" s="15">
        <v>60</v>
      </c>
      <c r="P26" s="15">
        <v>30</v>
      </c>
      <c r="Q26" s="15">
        <v>45.33</v>
      </c>
      <c r="R26" s="15">
        <v>18</v>
      </c>
      <c r="S26" s="15">
        <v>46</v>
      </c>
      <c r="T26" s="15">
        <v>8.1999999999999993</v>
      </c>
      <c r="U26" s="15">
        <v>100</v>
      </c>
      <c r="V26" s="15"/>
      <c r="W26" s="15"/>
      <c r="X26" s="25"/>
      <c r="Y26" s="29"/>
    </row>
    <row r="27" spans="1:26" x14ac:dyDescent="0.2">
      <c r="A27" s="28"/>
      <c r="B27" s="38" t="s">
        <v>4</v>
      </c>
      <c r="C27" s="39">
        <f>SUM(E27:W27)</f>
        <v>367.60559999999998</v>
      </c>
      <c r="D27" s="28"/>
      <c r="E27" s="22">
        <f t="shared" ref="E27:W27" si="7">E25*E26</f>
        <v>5.25</v>
      </c>
      <c r="F27" s="22">
        <f t="shared" si="7"/>
        <v>3.5000999999999998</v>
      </c>
      <c r="G27" s="22">
        <f t="shared" si="7"/>
        <v>125.3</v>
      </c>
      <c r="H27" s="22">
        <f t="shared" si="7"/>
        <v>16.900000000000002</v>
      </c>
      <c r="I27" s="22">
        <f t="shared" si="7"/>
        <v>1.56</v>
      </c>
      <c r="J27" s="22">
        <f t="shared" si="7"/>
        <v>1.2</v>
      </c>
      <c r="K27" s="22">
        <f t="shared" si="7"/>
        <v>1.05</v>
      </c>
      <c r="L27" s="22">
        <f t="shared" si="7"/>
        <v>0</v>
      </c>
      <c r="M27" s="22">
        <f t="shared" si="7"/>
        <v>15</v>
      </c>
      <c r="N27" s="22">
        <f>N25*N26</f>
        <v>6.25</v>
      </c>
      <c r="O27" s="22">
        <f>O25*O26</f>
        <v>4.5</v>
      </c>
      <c r="P27" s="22">
        <f t="shared" si="7"/>
        <v>0.32999999999999996</v>
      </c>
      <c r="Q27" s="22">
        <f t="shared" si="7"/>
        <v>15.865499999999999</v>
      </c>
      <c r="R27" s="22">
        <f t="shared" si="7"/>
        <v>90</v>
      </c>
      <c r="S27" s="22">
        <f t="shared" si="7"/>
        <v>2.3000000000000003</v>
      </c>
      <c r="T27" s="22">
        <f t="shared" si="7"/>
        <v>8.1999999999999993</v>
      </c>
      <c r="U27" s="22">
        <f t="shared" si="7"/>
        <v>70.399999999999991</v>
      </c>
      <c r="V27" s="22">
        <f t="shared" si="7"/>
        <v>0</v>
      </c>
      <c r="W27" s="22">
        <f t="shared" si="7"/>
        <v>0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4"/>
      <c r="N29" s="44"/>
      <c r="O29" s="44"/>
      <c r="P29" s="44"/>
      <c r="Q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4"/>
      <c r="N30" s="44"/>
      <c r="O30" s="44"/>
      <c r="P30" s="44"/>
      <c r="Q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4"/>
      <c r="N31" s="44"/>
      <c r="O31" s="44"/>
      <c r="P31" s="44"/>
      <c r="Q31" s="44"/>
    </row>
    <row r="33" spans="5:26" x14ac:dyDescent="0.2">
      <c r="E33" s="25">
        <f>E4*E26</f>
        <v>5.25</v>
      </c>
      <c r="F33" s="25">
        <f>F4*F26</f>
        <v>3.5000999999999998</v>
      </c>
      <c r="G33" s="25">
        <f>G4*G26</f>
        <v>125.3</v>
      </c>
      <c r="H33" s="25">
        <f t="shared" ref="H33:W33" si="8">H4*H26</f>
        <v>16.900000000000002</v>
      </c>
      <c r="I33" s="25">
        <f t="shared" si="8"/>
        <v>1.56</v>
      </c>
      <c r="J33" s="25">
        <f>J4*J26</f>
        <v>1.2</v>
      </c>
      <c r="K33" s="25">
        <f>K4*K26</f>
        <v>1.05</v>
      </c>
      <c r="L33" s="25">
        <f>L4*L26</f>
        <v>0</v>
      </c>
      <c r="M33" s="25">
        <f t="shared" si="8"/>
        <v>15</v>
      </c>
      <c r="N33" s="25">
        <f t="shared" si="8"/>
        <v>6.25</v>
      </c>
      <c r="O33" s="25">
        <f>O4*O26</f>
        <v>4.5</v>
      </c>
      <c r="P33" s="25">
        <f>P4*P26</f>
        <v>0.32999999999999996</v>
      </c>
      <c r="Q33" s="25">
        <f>Q4*Q26</f>
        <v>15.865499999999999</v>
      </c>
      <c r="R33" s="25">
        <f t="shared" si="8"/>
        <v>90</v>
      </c>
      <c r="S33" s="25">
        <f t="shared" si="8"/>
        <v>2.3000000000000003</v>
      </c>
      <c r="T33" s="25">
        <f t="shared" si="8"/>
        <v>8.1999999999999993</v>
      </c>
      <c r="U33" s="25">
        <f t="shared" si="8"/>
        <v>70.399999999999991</v>
      </c>
      <c r="V33" s="25">
        <f t="shared" si="8"/>
        <v>0</v>
      </c>
      <c r="W33" s="25">
        <f t="shared" si="8"/>
        <v>0</v>
      </c>
      <c r="X33" s="43"/>
      <c r="Y33" s="4">
        <f>SUM(E33:X33)</f>
        <v>367.60559999999998</v>
      </c>
      <c r="Z33" s="4">
        <f>Y33/5</f>
        <v>73.521119999999996</v>
      </c>
    </row>
  </sheetData>
  <mergeCells count="23">
    <mergeCell ref="A1:A2"/>
    <mergeCell ref="B1:C1"/>
    <mergeCell ref="E1:W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3"/>
  <sheetViews>
    <sheetView workbookViewId="0">
      <selection activeCell="R5" sqref="R5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" style="23" customWidth="1"/>
    <col min="7" max="14" width="4.5703125" style="23" customWidth="1"/>
    <col min="15" max="15" width="5.28515625" style="23" customWidth="1"/>
    <col min="16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50.2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62</v>
      </c>
      <c r="H2" s="54" t="s">
        <v>6</v>
      </c>
      <c r="I2" s="54" t="s">
        <v>51</v>
      </c>
      <c r="J2" s="54" t="s">
        <v>25</v>
      </c>
      <c r="K2" s="54" t="s">
        <v>35</v>
      </c>
      <c r="L2" s="54" t="s">
        <v>7</v>
      </c>
      <c r="M2" s="54" t="s">
        <v>36</v>
      </c>
      <c r="N2" s="54" t="s">
        <v>53</v>
      </c>
      <c r="O2" s="54" t="s">
        <v>10</v>
      </c>
      <c r="P2" s="54" t="s">
        <v>8</v>
      </c>
      <c r="Q2" s="54" t="s">
        <v>68</v>
      </c>
      <c r="R2" s="54" t="s">
        <v>11</v>
      </c>
      <c r="S2" s="54" t="s">
        <v>68</v>
      </c>
      <c r="T2" s="54" t="s">
        <v>16</v>
      </c>
      <c r="U2" s="54" t="s">
        <v>56</v>
      </c>
      <c r="V2" s="54" t="s">
        <v>21</v>
      </c>
      <c r="W2" s="54"/>
      <c r="X2" s="32"/>
      <c r="Y2" s="2"/>
    </row>
    <row r="3" spans="1:27" s="10" customFormat="1" ht="13.5" customHeight="1" x14ac:dyDescent="0.2">
      <c r="A3" s="14" t="s">
        <v>12</v>
      </c>
      <c r="B3" s="128" t="s">
        <v>72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0"/>
      <c r="Y3" s="7"/>
      <c r="Z3" s="7"/>
    </row>
    <row r="4" spans="1:27" s="10" customFormat="1" ht="13.5" customHeight="1" thickBot="1" x14ac:dyDescent="0.25">
      <c r="A4" s="52" t="s">
        <v>31</v>
      </c>
      <c r="B4" s="130"/>
      <c r="C4" s="131"/>
      <c r="D4" s="56"/>
      <c r="E4" s="14">
        <v>1.2E-2</v>
      </c>
      <c r="F4" s="14">
        <v>0.05</v>
      </c>
      <c r="G4" s="14">
        <v>0.125</v>
      </c>
      <c r="H4" s="15">
        <v>5.0000000000000001E-3</v>
      </c>
      <c r="I4" s="15">
        <v>0.125</v>
      </c>
      <c r="J4" s="15">
        <v>0.03</v>
      </c>
      <c r="K4" s="15">
        <v>0.02</v>
      </c>
      <c r="L4" s="15">
        <v>0.1</v>
      </c>
      <c r="M4" s="15">
        <v>0.16</v>
      </c>
      <c r="N4" s="15">
        <v>0.2</v>
      </c>
      <c r="O4" s="15">
        <v>7.4999999999999997E-2</v>
      </c>
      <c r="P4" s="15">
        <v>0.02</v>
      </c>
      <c r="Q4" s="15">
        <v>0.21</v>
      </c>
      <c r="R4" s="15">
        <v>0.35</v>
      </c>
      <c r="S4" s="15">
        <v>0.23</v>
      </c>
      <c r="T4" s="15">
        <v>0.03</v>
      </c>
      <c r="U4" s="15">
        <v>0.02</v>
      </c>
      <c r="V4" s="15">
        <v>5</v>
      </c>
      <c r="W4" s="15"/>
      <c r="X4" s="25"/>
      <c r="Y4" s="57">
        <f>Z33</f>
        <v>73.519800000000004</v>
      </c>
    </row>
    <row r="5" spans="1:27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73"/>
      <c r="B6" s="134">
        <f>SUM(E6:W6)</f>
        <v>367.59899999999999</v>
      </c>
      <c r="C6" s="135"/>
      <c r="D6" s="72"/>
      <c r="E6" s="17">
        <f t="shared" ref="E6:W6" si="0">E4*E26</f>
        <v>2.52</v>
      </c>
      <c r="F6" s="17">
        <f t="shared" si="0"/>
        <v>5.8335000000000008</v>
      </c>
      <c r="G6" s="17">
        <f t="shared" si="0"/>
        <v>12.5</v>
      </c>
      <c r="H6" s="17">
        <f t="shared" si="0"/>
        <v>4</v>
      </c>
      <c r="I6" s="17">
        <f t="shared" si="0"/>
        <v>43.75</v>
      </c>
      <c r="J6" s="17">
        <f t="shared" si="0"/>
        <v>1.38</v>
      </c>
      <c r="K6" s="17">
        <f t="shared" si="0"/>
        <v>0.8</v>
      </c>
      <c r="L6" s="17">
        <f t="shared" si="0"/>
        <v>3.5</v>
      </c>
      <c r="M6" s="17">
        <f t="shared" si="0"/>
        <v>0</v>
      </c>
      <c r="N6" s="17">
        <f t="shared" si="0"/>
        <v>69</v>
      </c>
      <c r="O6" s="17">
        <f>O4*O26</f>
        <v>4.5</v>
      </c>
      <c r="P6" s="17">
        <f t="shared" si="0"/>
        <v>0.6</v>
      </c>
      <c r="Q6" s="17">
        <f t="shared" si="0"/>
        <v>42</v>
      </c>
      <c r="R6" s="17">
        <f t="shared" si="0"/>
        <v>15.865499999999999</v>
      </c>
      <c r="S6" s="17">
        <f t="shared" si="0"/>
        <v>63.25</v>
      </c>
      <c r="T6" s="17">
        <f t="shared" si="0"/>
        <v>3.9</v>
      </c>
      <c r="U6" s="17">
        <f t="shared" si="0"/>
        <v>4.2</v>
      </c>
      <c r="V6" s="17">
        <f t="shared" si="0"/>
        <v>90</v>
      </c>
      <c r="W6" s="17">
        <f t="shared" si="0"/>
        <v>0</v>
      </c>
      <c r="X6" s="25"/>
    </row>
    <row r="7" spans="1:27" ht="13.5" hidden="1" thickBot="1" x14ac:dyDescent="0.25">
      <c r="A7" s="71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 t="shared" si="3"/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 t="shared" si="4"/>
        <v>0</v>
      </c>
      <c r="R22" s="21">
        <f t="shared" si="4"/>
        <v>0</v>
      </c>
      <c r="S22" s="21">
        <f>S18+S19+S20</f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>S22*S26</f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1.2E-2</v>
      </c>
      <c r="F25" s="22">
        <f t="shared" ref="F25:W25" si="6">F4+F8+F16+F22</f>
        <v>0.05</v>
      </c>
      <c r="G25" s="22">
        <f t="shared" si="6"/>
        <v>0.125</v>
      </c>
      <c r="H25" s="22">
        <f t="shared" si="6"/>
        <v>5.0000000000000001E-3</v>
      </c>
      <c r="I25" s="22">
        <f t="shared" si="6"/>
        <v>0.125</v>
      </c>
      <c r="J25" s="22">
        <f t="shared" si="6"/>
        <v>0.03</v>
      </c>
      <c r="K25" s="22">
        <f t="shared" si="6"/>
        <v>0.02</v>
      </c>
      <c r="L25" s="22">
        <f t="shared" si="6"/>
        <v>0.1</v>
      </c>
      <c r="M25" s="22">
        <f t="shared" si="6"/>
        <v>0.16</v>
      </c>
      <c r="N25" s="22">
        <f t="shared" si="6"/>
        <v>0.2</v>
      </c>
      <c r="O25" s="22">
        <f t="shared" si="6"/>
        <v>7.4999999999999997E-2</v>
      </c>
      <c r="P25" s="22">
        <f t="shared" si="6"/>
        <v>0.02</v>
      </c>
      <c r="Q25" s="22">
        <f t="shared" si="6"/>
        <v>0.21</v>
      </c>
      <c r="R25" s="22">
        <f t="shared" si="6"/>
        <v>0.35</v>
      </c>
      <c r="S25" s="22">
        <f t="shared" si="6"/>
        <v>0.23</v>
      </c>
      <c r="T25" s="22">
        <f t="shared" si="6"/>
        <v>0.03</v>
      </c>
      <c r="U25" s="22">
        <f t="shared" si="6"/>
        <v>0.02</v>
      </c>
      <c r="V25" s="22">
        <f t="shared" si="6"/>
        <v>5</v>
      </c>
      <c r="W25" s="22">
        <f t="shared" si="6"/>
        <v>0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100</v>
      </c>
      <c r="H26" s="15">
        <v>800</v>
      </c>
      <c r="I26" s="15">
        <v>350</v>
      </c>
      <c r="J26" s="15">
        <v>46</v>
      </c>
      <c r="K26" s="15">
        <v>40</v>
      </c>
      <c r="L26" s="15">
        <v>35</v>
      </c>
      <c r="M26" s="15"/>
      <c r="N26" s="15">
        <v>345</v>
      </c>
      <c r="O26" s="15">
        <v>60</v>
      </c>
      <c r="P26" s="15">
        <v>30</v>
      </c>
      <c r="Q26" s="15">
        <v>200</v>
      </c>
      <c r="R26" s="15">
        <v>45.33</v>
      </c>
      <c r="S26" s="15">
        <v>275</v>
      </c>
      <c r="T26" s="15">
        <v>130</v>
      </c>
      <c r="U26" s="15">
        <v>210</v>
      </c>
      <c r="V26" s="15">
        <v>18</v>
      </c>
      <c r="W26" s="15"/>
      <c r="X26" s="25"/>
      <c r="Y26" s="29"/>
    </row>
    <row r="27" spans="1:26" x14ac:dyDescent="0.2">
      <c r="A27" s="28"/>
      <c r="B27" s="38" t="s">
        <v>4</v>
      </c>
      <c r="C27" s="39">
        <f>SUM(E27:W27)</f>
        <v>367.59899999999999</v>
      </c>
      <c r="D27" s="28"/>
      <c r="E27" s="22">
        <f t="shared" ref="E27:W27" si="7">E25*E26</f>
        <v>2.52</v>
      </c>
      <c r="F27" s="22">
        <f t="shared" si="7"/>
        <v>5.8335000000000008</v>
      </c>
      <c r="G27" s="22">
        <f t="shared" si="7"/>
        <v>12.5</v>
      </c>
      <c r="H27" s="22">
        <f t="shared" si="7"/>
        <v>4</v>
      </c>
      <c r="I27" s="22">
        <f t="shared" si="7"/>
        <v>43.75</v>
      </c>
      <c r="J27" s="22">
        <f t="shared" si="7"/>
        <v>1.38</v>
      </c>
      <c r="K27" s="22">
        <f t="shared" si="7"/>
        <v>0.8</v>
      </c>
      <c r="L27" s="22">
        <f t="shared" si="7"/>
        <v>3.5</v>
      </c>
      <c r="M27" s="22">
        <f t="shared" si="7"/>
        <v>0</v>
      </c>
      <c r="N27" s="22">
        <f t="shared" si="7"/>
        <v>69</v>
      </c>
      <c r="O27" s="22">
        <f>O25*O26</f>
        <v>4.5</v>
      </c>
      <c r="P27" s="22">
        <f t="shared" si="7"/>
        <v>0.6</v>
      </c>
      <c r="Q27" s="22">
        <f t="shared" si="7"/>
        <v>42</v>
      </c>
      <c r="R27" s="22">
        <f t="shared" si="7"/>
        <v>15.865499999999999</v>
      </c>
      <c r="S27" s="22">
        <f t="shared" si="7"/>
        <v>63.25</v>
      </c>
      <c r="T27" s="22">
        <f t="shared" si="7"/>
        <v>3.9</v>
      </c>
      <c r="U27" s="22">
        <f t="shared" si="7"/>
        <v>4.2</v>
      </c>
      <c r="V27" s="22">
        <f t="shared" si="7"/>
        <v>90</v>
      </c>
      <c r="W27" s="22">
        <f t="shared" si="7"/>
        <v>0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</row>
    <row r="32" spans="1:26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</row>
    <row r="33" spans="5:26" x14ac:dyDescent="0.2">
      <c r="E33" s="25">
        <f>E4*E26</f>
        <v>2.52</v>
      </c>
      <c r="F33" s="25">
        <f>F4*F26</f>
        <v>5.8335000000000008</v>
      </c>
      <c r="G33" s="25">
        <f>G4*G26</f>
        <v>12.5</v>
      </c>
      <c r="H33" s="25">
        <f t="shared" ref="H33:W33" si="8">H4*H26</f>
        <v>4</v>
      </c>
      <c r="I33" s="25">
        <f t="shared" si="8"/>
        <v>43.75</v>
      </c>
      <c r="J33" s="25">
        <f>J4*J26</f>
        <v>1.38</v>
      </c>
      <c r="K33" s="25">
        <f>K4*K26</f>
        <v>0.8</v>
      </c>
      <c r="L33" s="25">
        <f>L4*L26</f>
        <v>3.5</v>
      </c>
      <c r="M33" s="25">
        <f>M4*M26</f>
        <v>0</v>
      </c>
      <c r="N33" s="25">
        <f t="shared" si="8"/>
        <v>69</v>
      </c>
      <c r="O33" s="25">
        <f t="shared" si="8"/>
        <v>4.5</v>
      </c>
      <c r="P33" s="25">
        <f t="shared" si="8"/>
        <v>0.6</v>
      </c>
      <c r="Q33" s="25">
        <f t="shared" si="8"/>
        <v>42</v>
      </c>
      <c r="R33" s="25">
        <f t="shared" si="8"/>
        <v>15.865499999999999</v>
      </c>
      <c r="S33" s="25">
        <f t="shared" si="8"/>
        <v>63.25</v>
      </c>
      <c r="T33" s="25">
        <f t="shared" si="8"/>
        <v>3.9</v>
      </c>
      <c r="U33" s="25">
        <f t="shared" si="8"/>
        <v>4.2</v>
      </c>
      <c r="V33" s="25">
        <f t="shared" si="8"/>
        <v>90</v>
      </c>
      <c r="W33" s="25">
        <f t="shared" si="8"/>
        <v>0</v>
      </c>
      <c r="X33" s="43"/>
      <c r="Y33" s="4">
        <f>SUM(E33:X33)</f>
        <v>367.59899999999999</v>
      </c>
      <c r="Z33" s="4">
        <f>Y33/5</f>
        <v>73.519800000000004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W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4"/>
  <sheetViews>
    <sheetView topLeftCell="B1" workbookViewId="0">
      <selection activeCell="J5" sqref="J5"/>
    </sheetView>
  </sheetViews>
  <sheetFormatPr defaultRowHeight="12.75" x14ac:dyDescent="0.2"/>
  <cols>
    <col min="1" max="1" width="6.42578125" style="26" customWidth="1"/>
    <col min="2" max="2" width="6.7109375" style="26" customWidth="1"/>
    <col min="3" max="3" width="10.85546875" style="26" customWidth="1"/>
    <col min="4" max="4" width="9" style="26" hidden="1" customWidth="1"/>
    <col min="5" max="5" width="4.5703125" style="23" customWidth="1"/>
    <col min="6" max="6" width="5.28515625" style="23" customWidth="1"/>
    <col min="7" max="10" width="4.5703125" style="23" customWidth="1"/>
    <col min="11" max="11" width="4.140625" style="23" customWidth="1"/>
    <col min="12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53.2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17</v>
      </c>
      <c r="H2" s="54" t="s">
        <v>61</v>
      </c>
      <c r="I2" s="54" t="s">
        <v>43</v>
      </c>
      <c r="J2" s="54" t="s">
        <v>44</v>
      </c>
      <c r="K2" s="54" t="s">
        <v>35</v>
      </c>
      <c r="L2" s="54" t="s">
        <v>7</v>
      </c>
      <c r="M2" s="54" t="s">
        <v>36</v>
      </c>
      <c r="N2" s="54" t="s">
        <v>45</v>
      </c>
      <c r="O2" s="54" t="s">
        <v>46</v>
      </c>
      <c r="P2" s="54" t="s">
        <v>25</v>
      </c>
      <c r="Q2" s="54" t="s">
        <v>47</v>
      </c>
      <c r="R2" s="54" t="s">
        <v>10</v>
      </c>
      <c r="S2" s="54" t="s">
        <v>8</v>
      </c>
      <c r="T2" s="54" t="s">
        <v>11</v>
      </c>
      <c r="U2" s="54" t="s">
        <v>9</v>
      </c>
      <c r="V2" s="54"/>
      <c r="W2" s="54"/>
      <c r="X2" s="54"/>
      <c r="Y2" s="32"/>
      <c r="Z2" s="2"/>
    </row>
    <row r="3" spans="1:28" s="10" customFormat="1" ht="13.5" customHeight="1" x14ac:dyDescent="0.2">
      <c r="A3" s="14" t="s">
        <v>12</v>
      </c>
      <c r="B3" s="128" t="s">
        <v>73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0"/>
      <c r="Z3" s="7"/>
      <c r="AA3" s="7"/>
    </row>
    <row r="4" spans="1:28" s="10" customFormat="1" ht="13.5" customHeight="1" thickBot="1" x14ac:dyDescent="0.25">
      <c r="A4" s="52" t="s">
        <v>31</v>
      </c>
      <c r="B4" s="130"/>
      <c r="C4" s="131"/>
      <c r="D4" s="56"/>
      <c r="E4" s="14">
        <v>2.5000000000000001E-2</v>
      </c>
      <c r="F4" s="14">
        <v>0.03</v>
      </c>
      <c r="G4" s="14">
        <v>0.125</v>
      </c>
      <c r="H4" s="15">
        <v>0.15</v>
      </c>
      <c r="I4" s="15">
        <v>0.18099999999999999</v>
      </c>
      <c r="J4" s="15">
        <v>0.12</v>
      </c>
      <c r="K4" s="15">
        <v>0.04</v>
      </c>
      <c r="L4" s="15">
        <v>0.04</v>
      </c>
      <c r="M4" s="15">
        <v>0.06</v>
      </c>
      <c r="N4" s="15">
        <v>7.0000000000000007E-2</v>
      </c>
      <c r="O4" s="15">
        <v>0.12</v>
      </c>
      <c r="P4" s="15">
        <v>0.02</v>
      </c>
      <c r="Q4" s="15">
        <v>0.01</v>
      </c>
      <c r="R4" s="15">
        <v>7.4999999999999997E-2</v>
      </c>
      <c r="S4" s="15">
        <v>0.01</v>
      </c>
      <c r="T4" s="15">
        <v>0.3</v>
      </c>
      <c r="U4" s="15">
        <v>5</v>
      </c>
      <c r="V4" s="15"/>
      <c r="W4" s="15"/>
      <c r="X4" s="15"/>
      <c r="Y4" s="25"/>
      <c r="Z4" s="9">
        <f>AA34</f>
        <v>73.515569999999997</v>
      </c>
    </row>
    <row r="5" spans="1:28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74"/>
      <c r="B6" s="134">
        <f>SUM(E6:X6)</f>
        <v>367.57785000000001</v>
      </c>
      <c r="C6" s="135"/>
      <c r="D6" s="76"/>
      <c r="E6" s="17">
        <f t="shared" ref="E6:X6" si="0">E4*E26</f>
        <v>5.25</v>
      </c>
      <c r="F6" s="17">
        <f t="shared" si="0"/>
        <v>3.5000999999999998</v>
      </c>
      <c r="G6" s="17">
        <f t="shared" si="0"/>
        <v>11.71875</v>
      </c>
      <c r="H6" s="17">
        <f t="shared" si="0"/>
        <v>16.5</v>
      </c>
      <c r="I6" s="17">
        <f t="shared" si="0"/>
        <v>39.82</v>
      </c>
      <c r="J6" s="17">
        <f t="shared" si="0"/>
        <v>0</v>
      </c>
      <c r="K6" s="17">
        <f t="shared" si="0"/>
        <v>1.6</v>
      </c>
      <c r="L6" s="17">
        <f t="shared" si="0"/>
        <v>1.4000000000000001</v>
      </c>
      <c r="M6" s="17">
        <f t="shared" si="0"/>
        <v>0</v>
      </c>
      <c r="N6" s="17">
        <f t="shared" si="0"/>
        <v>1.7500000000000002</v>
      </c>
      <c r="O6" s="17">
        <f>O4*O26</f>
        <v>14.399999999999999</v>
      </c>
      <c r="P6" s="17">
        <f t="shared" si="0"/>
        <v>0.92</v>
      </c>
      <c r="Q6" s="17">
        <f t="shared" si="0"/>
        <v>2.3199999999999998</v>
      </c>
      <c r="R6" s="17">
        <f t="shared" si="0"/>
        <v>4.5</v>
      </c>
      <c r="S6" s="17">
        <f t="shared" si="0"/>
        <v>0.3</v>
      </c>
      <c r="T6" s="17">
        <f t="shared" si="0"/>
        <v>13.598999999999998</v>
      </c>
      <c r="U6" s="17">
        <f t="shared" si="0"/>
        <v>250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75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>S18+S19+S20</f>
        <v>0</v>
      </c>
      <c r="T22" s="21">
        <f t="shared" si="4"/>
        <v>0</v>
      </c>
      <c r="U22" s="21">
        <f t="shared" si="4"/>
        <v>0</v>
      </c>
      <c r="V22" s="21">
        <f t="shared" si="4"/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 t="shared" si="5"/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0.03</v>
      </c>
      <c r="G25" s="22">
        <f t="shared" si="6"/>
        <v>0.125</v>
      </c>
      <c r="H25" s="22">
        <f t="shared" si="6"/>
        <v>0.15</v>
      </c>
      <c r="I25" s="22">
        <f t="shared" si="6"/>
        <v>0.18099999999999999</v>
      </c>
      <c r="J25" s="22">
        <f t="shared" si="6"/>
        <v>0.12</v>
      </c>
      <c r="K25" s="22">
        <f t="shared" si="6"/>
        <v>0.04</v>
      </c>
      <c r="L25" s="22">
        <f t="shared" si="6"/>
        <v>0.04</v>
      </c>
      <c r="M25" s="22">
        <f t="shared" si="6"/>
        <v>0.06</v>
      </c>
      <c r="N25" s="22">
        <f t="shared" si="6"/>
        <v>7.0000000000000007E-2</v>
      </c>
      <c r="O25" s="22">
        <f t="shared" si="6"/>
        <v>0.12</v>
      </c>
      <c r="P25" s="22">
        <f t="shared" si="6"/>
        <v>0.02</v>
      </c>
      <c r="Q25" s="22">
        <f t="shared" si="6"/>
        <v>0.01</v>
      </c>
      <c r="R25" s="22">
        <f t="shared" si="6"/>
        <v>7.4999999999999997E-2</v>
      </c>
      <c r="S25" s="22">
        <f t="shared" si="6"/>
        <v>0.01</v>
      </c>
      <c r="T25" s="22">
        <f t="shared" si="6"/>
        <v>0.3</v>
      </c>
      <c r="U25" s="22">
        <f t="shared" si="6"/>
        <v>5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93.75</v>
      </c>
      <c r="H26" s="15">
        <v>110</v>
      </c>
      <c r="I26" s="15">
        <v>220</v>
      </c>
      <c r="J26" s="15"/>
      <c r="K26" s="15">
        <v>40</v>
      </c>
      <c r="L26" s="15">
        <v>35</v>
      </c>
      <c r="M26" s="15"/>
      <c r="N26" s="15">
        <v>25</v>
      </c>
      <c r="O26" s="15">
        <v>120</v>
      </c>
      <c r="P26" s="15">
        <v>46</v>
      </c>
      <c r="Q26" s="15">
        <v>232</v>
      </c>
      <c r="R26" s="15">
        <v>60</v>
      </c>
      <c r="S26" s="15">
        <v>30</v>
      </c>
      <c r="T26" s="15">
        <v>45.33</v>
      </c>
      <c r="U26" s="15">
        <v>50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367.57785000000001</v>
      </c>
      <c r="D27" s="28"/>
      <c r="E27" s="22">
        <f t="shared" ref="E27:X27" si="7">E25*E26</f>
        <v>5.25</v>
      </c>
      <c r="F27" s="22">
        <f t="shared" si="7"/>
        <v>3.5000999999999998</v>
      </c>
      <c r="G27" s="22">
        <f t="shared" si="7"/>
        <v>11.71875</v>
      </c>
      <c r="H27" s="22">
        <f t="shared" si="7"/>
        <v>16.5</v>
      </c>
      <c r="I27" s="22">
        <f t="shared" si="7"/>
        <v>39.82</v>
      </c>
      <c r="J27" s="22">
        <f t="shared" si="7"/>
        <v>0</v>
      </c>
      <c r="K27" s="22">
        <f t="shared" si="7"/>
        <v>1.6</v>
      </c>
      <c r="L27" s="22">
        <f t="shared" si="7"/>
        <v>1.4000000000000001</v>
      </c>
      <c r="M27" s="22">
        <f t="shared" si="7"/>
        <v>0</v>
      </c>
      <c r="N27" s="22">
        <f t="shared" si="7"/>
        <v>1.7500000000000002</v>
      </c>
      <c r="O27" s="22">
        <f>O25*O26</f>
        <v>14.399999999999999</v>
      </c>
      <c r="P27" s="22">
        <f t="shared" si="7"/>
        <v>0.92</v>
      </c>
      <c r="Q27" s="22">
        <f t="shared" si="7"/>
        <v>2.3199999999999998</v>
      </c>
      <c r="R27" s="22">
        <f>R25*R26</f>
        <v>4.5</v>
      </c>
      <c r="S27" s="22">
        <f t="shared" si="7"/>
        <v>0.3</v>
      </c>
      <c r="T27" s="22">
        <f t="shared" si="7"/>
        <v>13.598999999999998</v>
      </c>
      <c r="U27" s="22">
        <f t="shared" si="7"/>
        <v>250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2" spans="1:27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  <c r="Q32" s="44"/>
      <c r="R32" s="44"/>
    </row>
    <row r="34" spans="5:27" x14ac:dyDescent="0.2">
      <c r="E34" s="25">
        <f>E4*E26</f>
        <v>5.25</v>
      </c>
      <c r="F34" s="25">
        <f>F4*F26</f>
        <v>3.5000999999999998</v>
      </c>
      <c r="G34" s="25">
        <f>G4*G26</f>
        <v>11.71875</v>
      </c>
      <c r="H34" s="25">
        <f t="shared" ref="H34:X34" si="8">H4*H26</f>
        <v>16.5</v>
      </c>
      <c r="I34" s="25">
        <f t="shared" si="8"/>
        <v>39.82</v>
      </c>
      <c r="J34" s="25">
        <f>J4*J26</f>
        <v>0</v>
      </c>
      <c r="K34" s="25">
        <f>K4*K26</f>
        <v>1.6</v>
      </c>
      <c r="L34" s="25">
        <f>L4*L26</f>
        <v>1.4000000000000001</v>
      </c>
      <c r="M34" s="25">
        <f>M4*M26</f>
        <v>0</v>
      </c>
      <c r="N34" s="25">
        <f t="shared" si="8"/>
        <v>1.7500000000000002</v>
      </c>
      <c r="O34" s="25">
        <f t="shared" si="8"/>
        <v>14.399999999999999</v>
      </c>
      <c r="P34" s="25">
        <f>P4*P26</f>
        <v>0.92</v>
      </c>
      <c r="Q34" s="25">
        <f>Q4*Q26</f>
        <v>2.3199999999999998</v>
      </c>
      <c r="R34" s="25">
        <f>R4*R26</f>
        <v>4.5</v>
      </c>
      <c r="S34" s="25">
        <f>S4*S26</f>
        <v>0.3</v>
      </c>
      <c r="T34" s="25">
        <f t="shared" si="8"/>
        <v>13.598999999999998</v>
      </c>
      <c r="U34" s="25">
        <f t="shared" si="8"/>
        <v>250</v>
      </c>
      <c r="V34" s="25">
        <f t="shared" si="8"/>
        <v>0</v>
      </c>
      <c r="W34" s="25">
        <f t="shared" si="8"/>
        <v>0</v>
      </c>
      <c r="X34" s="25">
        <f t="shared" si="8"/>
        <v>0</v>
      </c>
      <c r="Y34" s="43"/>
      <c r="Z34" s="4">
        <f>SUM(E34:Y34)</f>
        <v>367.57785000000001</v>
      </c>
      <c r="AA34" s="4">
        <f>Z34/5</f>
        <v>73.515569999999997</v>
      </c>
    </row>
  </sheetData>
  <mergeCells count="23">
    <mergeCell ref="A1:A2"/>
    <mergeCell ref="B1:C1"/>
    <mergeCell ref="E1:X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N40" sqref="N40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" style="23" customWidth="1"/>
    <col min="7" max="8" width="4.5703125" style="23" customWidth="1"/>
    <col min="9" max="9" width="4.7109375" style="23" customWidth="1"/>
    <col min="10" max="10" width="5.140625" style="23" customWidth="1"/>
    <col min="11" max="13" width="4.5703125" style="23" customWidth="1"/>
    <col min="14" max="14" width="4.85546875" style="23" customWidth="1"/>
    <col min="15" max="15" width="5.7109375" style="23" customWidth="1"/>
    <col min="16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60" customHeight="1" x14ac:dyDescent="0.2">
      <c r="A2" s="120"/>
      <c r="B2" s="126" t="s">
        <v>19</v>
      </c>
      <c r="C2" s="127"/>
      <c r="D2" s="45"/>
      <c r="E2" s="54" t="s">
        <v>16</v>
      </c>
      <c r="F2" s="54" t="s">
        <v>27</v>
      </c>
      <c r="G2" s="54" t="s">
        <v>42</v>
      </c>
      <c r="H2" s="54" t="s">
        <v>6</v>
      </c>
      <c r="I2" s="54" t="s">
        <v>48</v>
      </c>
      <c r="J2" s="54" t="s">
        <v>58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74</v>
      </c>
      <c r="P2" s="54" t="s">
        <v>10</v>
      </c>
      <c r="Q2" s="54" t="s">
        <v>8</v>
      </c>
      <c r="R2" s="54" t="s">
        <v>11</v>
      </c>
      <c r="S2" s="54" t="s">
        <v>23</v>
      </c>
      <c r="T2" s="54" t="s">
        <v>9</v>
      </c>
      <c r="U2" s="54" t="s">
        <v>68</v>
      </c>
      <c r="V2" s="54"/>
      <c r="W2" s="54"/>
      <c r="X2" s="54"/>
      <c r="Y2" s="32"/>
      <c r="Z2" s="2"/>
    </row>
    <row r="3" spans="1:28" ht="13.5" customHeight="1" x14ac:dyDescent="0.2">
      <c r="A3" s="33" t="s">
        <v>12</v>
      </c>
      <c r="B3" s="128" t="s">
        <v>75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31</v>
      </c>
      <c r="B4" s="130"/>
      <c r="C4" s="131"/>
      <c r="D4" s="27"/>
      <c r="E4" s="14">
        <v>2.5000000000000001E-2</v>
      </c>
      <c r="F4" s="14">
        <v>0.03</v>
      </c>
      <c r="G4" s="14">
        <v>0.17</v>
      </c>
      <c r="H4" s="15">
        <v>5.0000000000000001E-3</v>
      </c>
      <c r="I4" s="15">
        <v>2.5000000000000001E-2</v>
      </c>
      <c r="J4" s="15">
        <v>0.184</v>
      </c>
      <c r="K4" s="15">
        <v>0.03</v>
      </c>
      <c r="L4" s="15">
        <v>0.05</v>
      </c>
      <c r="M4" s="15">
        <v>0.48</v>
      </c>
      <c r="N4" s="15">
        <v>0.125</v>
      </c>
      <c r="O4" s="15">
        <v>0.15</v>
      </c>
      <c r="P4" s="15">
        <v>7.4999999999999997E-2</v>
      </c>
      <c r="Q4" s="15">
        <v>0.02</v>
      </c>
      <c r="R4" s="15">
        <v>0.35</v>
      </c>
      <c r="S4" s="15">
        <v>3</v>
      </c>
      <c r="T4" s="15">
        <v>5</v>
      </c>
      <c r="U4" s="15">
        <v>0.39500000000000002</v>
      </c>
      <c r="V4" s="15"/>
      <c r="W4" s="15"/>
      <c r="X4" s="15"/>
      <c r="Y4" s="25"/>
      <c r="Z4" s="9">
        <f>AA33</f>
        <v>73.521363999999991</v>
      </c>
      <c r="AA4">
        <v>73.52</v>
      </c>
    </row>
    <row r="5" spans="1:28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79"/>
      <c r="B6" s="134">
        <f>SUM(E6:X6)</f>
        <v>367.60681999999997</v>
      </c>
      <c r="C6" s="135"/>
      <c r="D6" s="78"/>
      <c r="E6" s="17">
        <f t="shared" ref="E6:X6" si="0">E4*E26</f>
        <v>3.25</v>
      </c>
      <c r="F6" s="17">
        <f t="shared" si="0"/>
        <v>3.5000999999999998</v>
      </c>
      <c r="G6" s="17">
        <f t="shared" si="0"/>
        <v>59.500000000000007</v>
      </c>
      <c r="H6" s="17">
        <f t="shared" si="0"/>
        <v>4</v>
      </c>
      <c r="I6" s="17">
        <f t="shared" si="0"/>
        <v>0.75</v>
      </c>
      <c r="J6" s="17">
        <f t="shared" si="0"/>
        <v>26.372720000000001</v>
      </c>
      <c r="K6" s="17">
        <f t="shared" si="0"/>
        <v>1.2</v>
      </c>
      <c r="L6" s="17">
        <f t="shared" si="0"/>
        <v>1.75</v>
      </c>
      <c r="M6" s="17">
        <f t="shared" si="0"/>
        <v>0</v>
      </c>
      <c r="N6" s="17">
        <f t="shared" si="0"/>
        <v>15</v>
      </c>
      <c r="O6" s="17">
        <f>O4*O26</f>
        <v>27.718499999999999</v>
      </c>
      <c r="P6" s="17">
        <f>P4*P26</f>
        <v>4.5</v>
      </c>
      <c r="Q6" s="17">
        <f t="shared" si="0"/>
        <v>0.6</v>
      </c>
      <c r="R6" s="17">
        <f t="shared" si="0"/>
        <v>15.865499999999999</v>
      </c>
      <c r="S6" s="17">
        <f t="shared" si="0"/>
        <v>24.599999999999998</v>
      </c>
      <c r="T6" s="17">
        <f t="shared" si="0"/>
        <v>100</v>
      </c>
      <c r="U6" s="17">
        <f t="shared" si="0"/>
        <v>79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77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0.03</v>
      </c>
      <c r="G25" s="22">
        <f t="shared" si="6"/>
        <v>0.17</v>
      </c>
      <c r="H25" s="22">
        <f t="shared" si="6"/>
        <v>5.0000000000000001E-3</v>
      </c>
      <c r="I25" s="22">
        <f t="shared" si="6"/>
        <v>2.5000000000000001E-2</v>
      </c>
      <c r="J25" s="22">
        <f t="shared" si="6"/>
        <v>0.184</v>
      </c>
      <c r="K25" s="22">
        <f t="shared" si="6"/>
        <v>0.03</v>
      </c>
      <c r="L25" s="22">
        <f t="shared" si="6"/>
        <v>0.05</v>
      </c>
      <c r="M25" s="22">
        <f t="shared" si="6"/>
        <v>0.48</v>
      </c>
      <c r="N25" s="22">
        <f t="shared" si="6"/>
        <v>0.125</v>
      </c>
      <c r="O25" s="22">
        <f t="shared" si="6"/>
        <v>0.15</v>
      </c>
      <c r="P25" s="22">
        <f t="shared" si="6"/>
        <v>7.4999999999999997E-2</v>
      </c>
      <c r="Q25" s="22">
        <f t="shared" si="6"/>
        <v>0.02</v>
      </c>
      <c r="R25" s="22">
        <f t="shared" si="6"/>
        <v>0.35</v>
      </c>
      <c r="S25" s="22">
        <f t="shared" si="6"/>
        <v>3</v>
      </c>
      <c r="T25" s="22">
        <f t="shared" si="6"/>
        <v>5</v>
      </c>
      <c r="U25" s="22">
        <f t="shared" si="6"/>
        <v>0.39500000000000002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130</v>
      </c>
      <c r="F26" s="15">
        <v>116.67</v>
      </c>
      <c r="G26" s="15">
        <v>350</v>
      </c>
      <c r="H26" s="15">
        <v>800</v>
      </c>
      <c r="I26" s="15">
        <v>30</v>
      </c>
      <c r="J26" s="15">
        <v>143.33000000000001</v>
      </c>
      <c r="K26" s="15">
        <v>40</v>
      </c>
      <c r="L26" s="15">
        <v>35</v>
      </c>
      <c r="M26" s="15"/>
      <c r="N26" s="15">
        <v>120</v>
      </c>
      <c r="O26" s="15">
        <v>184.79</v>
      </c>
      <c r="P26" s="15">
        <v>60</v>
      </c>
      <c r="Q26" s="15">
        <v>30</v>
      </c>
      <c r="R26" s="15">
        <v>45.33</v>
      </c>
      <c r="S26" s="15">
        <v>8.1999999999999993</v>
      </c>
      <c r="T26" s="15">
        <v>20</v>
      </c>
      <c r="U26" s="15">
        <v>200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367.60681999999997</v>
      </c>
      <c r="D27" s="28"/>
      <c r="E27" s="22">
        <f t="shared" ref="E27:X27" si="7">E25*E26</f>
        <v>3.25</v>
      </c>
      <c r="F27" s="22">
        <f t="shared" si="7"/>
        <v>3.5000999999999998</v>
      </c>
      <c r="G27" s="22">
        <f t="shared" si="7"/>
        <v>59.500000000000007</v>
      </c>
      <c r="H27" s="22">
        <f t="shared" si="7"/>
        <v>4</v>
      </c>
      <c r="I27" s="22">
        <f t="shared" si="7"/>
        <v>0.75</v>
      </c>
      <c r="J27" s="22">
        <f t="shared" si="7"/>
        <v>26.372720000000001</v>
      </c>
      <c r="K27" s="22">
        <f t="shared" si="7"/>
        <v>1.2</v>
      </c>
      <c r="L27" s="22">
        <f t="shared" si="7"/>
        <v>1.75</v>
      </c>
      <c r="M27" s="22">
        <f t="shared" si="7"/>
        <v>0</v>
      </c>
      <c r="N27" s="22">
        <f t="shared" si="7"/>
        <v>15</v>
      </c>
      <c r="O27" s="22">
        <f>O25*O26</f>
        <v>27.718499999999999</v>
      </c>
      <c r="P27" s="22">
        <f>P25*P26</f>
        <v>4.5</v>
      </c>
      <c r="Q27" s="22">
        <f t="shared" si="7"/>
        <v>0.6</v>
      </c>
      <c r="R27" s="22">
        <f t="shared" si="7"/>
        <v>15.865499999999999</v>
      </c>
      <c r="S27" s="22">
        <f t="shared" si="7"/>
        <v>24.599999999999998</v>
      </c>
      <c r="T27" s="22">
        <f t="shared" si="7"/>
        <v>100</v>
      </c>
      <c r="U27" s="22">
        <f t="shared" si="7"/>
        <v>79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3.25</v>
      </c>
      <c r="F33" s="25">
        <f>F4*F26</f>
        <v>3.5000999999999998</v>
      </c>
      <c r="G33" s="25">
        <f>G4*G26</f>
        <v>59.500000000000007</v>
      </c>
      <c r="H33" s="25">
        <f t="shared" ref="H33:X33" si="8">H4*H26</f>
        <v>4</v>
      </c>
      <c r="I33" s="25">
        <f t="shared" si="8"/>
        <v>0.75</v>
      </c>
      <c r="J33" s="25">
        <f>J4*J26</f>
        <v>26.372720000000001</v>
      </c>
      <c r="K33" s="25">
        <f>K4*K26</f>
        <v>1.2</v>
      </c>
      <c r="L33" s="25">
        <f>L4*L26</f>
        <v>1.75</v>
      </c>
      <c r="M33" s="25">
        <f>M4*M26</f>
        <v>0</v>
      </c>
      <c r="N33" s="25">
        <f t="shared" si="8"/>
        <v>15</v>
      </c>
      <c r="O33" s="25">
        <f t="shared" si="8"/>
        <v>27.718499999999999</v>
      </c>
      <c r="P33" s="25">
        <f>P4*P26</f>
        <v>4.5</v>
      </c>
      <c r="Q33" s="25">
        <f>Q4*Q26</f>
        <v>0.6</v>
      </c>
      <c r="R33" s="25">
        <f>R4*R26</f>
        <v>15.865499999999999</v>
      </c>
      <c r="S33" s="25">
        <f t="shared" si="8"/>
        <v>24.599999999999998</v>
      </c>
      <c r="T33" s="25">
        <f t="shared" si="8"/>
        <v>100</v>
      </c>
      <c r="U33" s="25">
        <f t="shared" si="8"/>
        <v>79</v>
      </c>
      <c r="V33" s="25">
        <f t="shared" si="8"/>
        <v>0</v>
      </c>
      <c r="W33" s="25">
        <f t="shared" si="8"/>
        <v>0</v>
      </c>
      <c r="X33" s="25">
        <f t="shared" si="8"/>
        <v>0</v>
      </c>
      <c r="Y33" s="43"/>
      <c r="Z33" s="4">
        <f>SUM(E33:Y33)</f>
        <v>367.60681999999997</v>
      </c>
      <c r="AA33" s="4">
        <f>Z33/5</f>
        <v>73.521363999999991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1</vt:lpstr>
      <vt:lpstr>2</vt:lpstr>
      <vt:lpstr>3</vt:lpstr>
      <vt:lpstr>4</vt:lpstr>
      <vt:lpstr>7</vt:lpstr>
      <vt:lpstr>8</vt:lpstr>
      <vt:lpstr>9</vt:lpstr>
      <vt:lpstr>10</vt:lpstr>
      <vt:lpstr>11</vt:lpstr>
      <vt:lpstr>14</vt:lpstr>
      <vt:lpstr>15</vt:lpstr>
      <vt:lpstr>16</vt:lpstr>
      <vt:lpstr>17</vt:lpstr>
      <vt:lpstr>18</vt:lpstr>
      <vt:lpstr>21</vt:lpstr>
      <vt:lpstr>22</vt:lpstr>
      <vt:lpstr>23</vt:lpstr>
      <vt:lpstr>24</vt:lpstr>
      <vt:lpstr>25</vt:lpstr>
      <vt:lpstr>26</vt:lpstr>
      <vt:lpstr>28</vt:lpstr>
      <vt:lpstr>29</vt:lpstr>
      <vt:lpstr>11я</vt:lpstr>
      <vt:lpstr>12я</vt:lpstr>
      <vt:lpstr>13я</vt:lpstr>
      <vt:lpstr>14я</vt:lpstr>
      <vt:lpstr>15я</vt:lpstr>
      <vt:lpstr>18я</vt:lpstr>
      <vt:lpstr>7-9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Учитель</cp:lastModifiedBy>
  <cp:lastPrinted>2021-09-01T11:39:16Z</cp:lastPrinted>
  <dcterms:created xsi:type="dcterms:W3CDTF">1996-10-08T23:32:33Z</dcterms:created>
  <dcterms:modified xsi:type="dcterms:W3CDTF">2021-09-07T11:22:39Z</dcterms:modified>
</cp:coreProperties>
</file>